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checkCompatibility="1"/>
  <mc:AlternateContent xmlns:mc="http://schemas.openxmlformats.org/markup-compatibility/2006">
    <mc:Choice Requires="x15">
      <x15ac:absPath xmlns:x15ac="http://schemas.microsoft.com/office/spreadsheetml/2010/11/ac" url="C:\Users\MILEIDE\Desktop\00 - PROCESSOS 2024 e 2023\2024\00 - SELEÇÕES PUBLICAS\TJSP 004-2024 - UCEU - Serviço de MO especializada\OBTENÇÃO\PUBLICAÇÃO\"/>
    </mc:Choice>
  </mc:AlternateContent>
  <xr:revisionPtr revIDLastSave="0" documentId="13_ncr:1_{DD71621C-AFDA-4414-8AC1-3B7BC46DB0C0}" xr6:coauthVersionLast="47" xr6:coauthVersionMax="47" xr10:uidLastSave="{00000000-0000-0000-0000-000000000000}"/>
  <bookViews>
    <workbookView xWindow="-110" yWindow="-110" windowWidth="19420" windowHeight="10300" tabRatio="935" firstSheet="1" activeTab="14" xr2:uid="{00000000-000D-0000-FFFF-FFFF00000000}"/>
  </bookViews>
  <sheets>
    <sheet name="AMZ1" sheetId="19" state="hidden" r:id="rId1"/>
    <sheet name="AMZ2" sheetId="69" r:id="rId2"/>
    <sheet name="AMZ3" sheetId="70" r:id="rId3"/>
    <sheet name="AMZ4" sheetId="87" r:id="rId4"/>
    <sheet name="AMZ5" sheetId="71" r:id="rId5"/>
    <sheet name="AMZ6" sheetId="72" r:id="rId6"/>
    <sheet name="AMZ7" sheetId="73" r:id="rId7"/>
    <sheet name="AMZ8" sheetId="86" r:id="rId8"/>
    <sheet name="AMZ" sheetId="74" state="hidden" r:id="rId9"/>
    <sheet name="AMZ11" sheetId="88" r:id="rId10"/>
    <sheet name="AMZ12" sheetId="77" r:id="rId11"/>
    <sheet name="AMZ13" sheetId="78" r:id="rId12"/>
    <sheet name="AMZ14" sheetId="80" r:id="rId13"/>
    <sheet name="AMZ15" sheetId="82" r:id="rId14"/>
    <sheet name="Resumo" sheetId="85" r:id="rId15"/>
  </sheets>
  <definedNames>
    <definedName name="_xlnm._FilterDatabase" localSheetId="14" hidden="1">Resumo!$A$13:$G$26</definedName>
    <definedName name="_xlnm.Print_Area" localSheetId="8">AMZ!$A$1:$D$120</definedName>
    <definedName name="_xlnm.Print_Area" localSheetId="0">'AMZ1'!$A$1:$D$120</definedName>
    <definedName name="_xlnm.Print_Area" localSheetId="9">'AMZ11'!$A$1:$D$120</definedName>
    <definedName name="_xlnm.Print_Area" localSheetId="10">'AMZ12'!$A$1:$D$120</definedName>
    <definedName name="_xlnm.Print_Area" localSheetId="11">'AMZ13'!$A$1:$D$120</definedName>
    <definedName name="_xlnm.Print_Area" localSheetId="12">'AMZ14'!$A$1:$D$120</definedName>
    <definedName name="_xlnm.Print_Area" localSheetId="13">'AMZ15'!$A$1:$D$120</definedName>
    <definedName name="_xlnm.Print_Area" localSheetId="1">'AMZ2'!$A$1:$D$120</definedName>
    <definedName name="_xlnm.Print_Area" localSheetId="2">'AMZ3'!$A$1:$D$120</definedName>
    <definedName name="_xlnm.Print_Area" localSheetId="3">'AMZ4'!$A$1:$D$120</definedName>
    <definedName name="_xlnm.Print_Area" localSheetId="4">'AMZ5'!$A$1:$D$120</definedName>
    <definedName name="_xlnm.Print_Area" localSheetId="5">'AMZ6'!$A$1:$D$120</definedName>
    <definedName name="_xlnm.Print_Area" localSheetId="6">'AMZ7'!$A$1:$D$120</definedName>
    <definedName name="_xlnm.Print_Area" localSheetId="7">'AMZ8'!$A$1:$D$120</definedName>
    <definedName name="_xlnm.Print_Area" localSheetId="14">Resumo!$A$1:$G$32</definedName>
    <definedName name="_xlnm.Print_Titles" localSheetId="8">AMZ!$1:$11</definedName>
    <definedName name="_xlnm.Print_Titles" localSheetId="0">'AMZ1'!$1:$12</definedName>
    <definedName name="_xlnm.Print_Titles" localSheetId="9">'AMZ11'!$1:$12</definedName>
    <definedName name="_xlnm.Print_Titles" localSheetId="10">'AMZ12'!$1:$12</definedName>
    <definedName name="_xlnm.Print_Titles" localSheetId="11">'AMZ13'!$1:$12</definedName>
    <definedName name="_xlnm.Print_Titles" localSheetId="12">'AMZ14'!$1:$12</definedName>
    <definedName name="_xlnm.Print_Titles" localSheetId="13">'AMZ15'!$1:$12</definedName>
    <definedName name="_xlnm.Print_Titles" localSheetId="1">'AMZ2'!$1:$12</definedName>
    <definedName name="_xlnm.Print_Titles" localSheetId="2">'AMZ3'!$1:$12</definedName>
    <definedName name="_xlnm.Print_Titles" localSheetId="3">'AMZ4'!$1:$12</definedName>
    <definedName name="_xlnm.Print_Titles" localSheetId="4">'AMZ5'!$1:$11</definedName>
    <definedName name="_xlnm.Print_Titles" localSheetId="5">'AMZ6'!$1:$12</definedName>
    <definedName name="_xlnm.Print_Titles" localSheetId="6">'AMZ7'!$1:$11</definedName>
    <definedName name="_xlnm.Print_Titles" localSheetId="7">'AMZ8'!$1:$11</definedName>
  </definedNames>
  <calcPr calcId="191029" iterateDelta="1E-4"/>
</workbook>
</file>

<file path=xl/calcChain.xml><?xml version="1.0" encoding="utf-8"?>
<calcChain xmlns="http://schemas.openxmlformats.org/spreadsheetml/2006/main">
  <c r="D25" i="85" l="1"/>
  <c r="C102" i="88"/>
  <c r="C93" i="88"/>
  <c r="C87" i="88"/>
  <c r="C85" i="88"/>
  <c r="C84" i="88"/>
  <c r="D69" i="88"/>
  <c r="D66" i="88"/>
  <c r="D65" i="88"/>
  <c r="D71" i="88" s="1"/>
  <c r="C77" i="88" s="1"/>
  <c r="C61" i="88"/>
  <c r="C46" i="88"/>
  <c r="C48" i="88" s="1"/>
  <c r="D32" i="88"/>
  <c r="D21" i="85"/>
  <c r="G21" i="85" s="1"/>
  <c r="D33" i="88" l="1"/>
  <c r="D39" i="88" s="1"/>
  <c r="D24" i="85"/>
  <c r="D23" i="85"/>
  <c r="D22" i="85"/>
  <c r="D20" i="85"/>
  <c r="D19" i="85"/>
  <c r="D18" i="85"/>
  <c r="D17" i="85"/>
  <c r="D47" i="88" l="1"/>
  <c r="D85" i="88"/>
  <c r="D82" i="88"/>
  <c r="D45" i="88"/>
  <c r="C109" i="88"/>
  <c r="D44" i="88"/>
  <c r="D16" i="85"/>
  <c r="D15" i="85"/>
  <c r="D14" i="85"/>
  <c r="G18" i="85"/>
  <c r="G19" i="85"/>
  <c r="G20" i="85"/>
  <c r="D84" i="88" l="1"/>
  <c r="D83" i="88"/>
  <c r="D86" i="88"/>
  <c r="D88" i="88" s="1"/>
  <c r="C111" i="88" s="1"/>
  <c r="D87" i="88"/>
  <c r="D46" i="88"/>
  <c r="C101" i="87"/>
  <c r="C86" i="87"/>
  <c r="C84" i="87"/>
  <c r="C83" i="87"/>
  <c r="D70" i="87"/>
  <c r="C76" i="87" s="1"/>
  <c r="D68" i="87"/>
  <c r="D65" i="87"/>
  <c r="D64" i="87"/>
  <c r="C60" i="87"/>
  <c r="C92" i="87" s="1"/>
  <c r="C46" i="87"/>
  <c r="C48" i="87" s="1"/>
  <c r="D32" i="87"/>
  <c r="D48" i="88" l="1"/>
  <c r="D92" i="88"/>
  <c r="C75" i="88"/>
  <c r="D54" i="88"/>
  <c r="D56" i="88"/>
  <c r="D58" i="88"/>
  <c r="D60" i="88"/>
  <c r="D57" i="88"/>
  <c r="D53" i="88"/>
  <c r="D55" i="88"/>
  <c r="D59" i="88"/>
  <c r="C76" i="88"/>
  <c r="D33" i="87"/>
  <c r="D39" i="87" s="1"/>
  <c r="D61" i="88" l="1"/>
  <c r="C78" i="88"/>
  <c r="D93" i="88"/>
  <c r="D94" i="88" s="1"/>
  <c r="C112" i="88" s="1"/>
  <c r="D47" i="87"/>
  <c r="D84" i="87"/>
  <c r="D81" i="87"/>
  <c r="D45" i="87"/>
  <c r="C108" i="87"/>
  <c r="D44" i="87"/>
  <c r="D46" i="87" s="1"/>
  <c r="C110" i="88" l="1"/>
  <c r="C113" i="88" s="1"/>
  <c r="D97" i="88"/>
  <c r="D82" i="87"/>
  <c r="D83" i="87"/>
  <c r="D91" i="87"/>
  <c r="D48" i="87"/>
  <c r="C74" i="87"/>
  <c r="D55" i="87"/>
  <c r="D53" i="87"/>
  <c r="D54" i="87"/>
  <c r="D59" i="87"/>
  <c r="D52" i="87"/>
  <c r="D57" i="87"/>
  <c r="D58" i="87"/>
  <c r="C75" i="87"/>
  <c r="D56" i="87"/>
  <c r="D85" i="87"/>
  <c r="D86" i="87"/>
  <c r="D99" i="88" l="1"/>
  <c r="D87" i="87"/>
  <c r="C110" i="87" s="1"/>
  <c r="C77" i="87"/>
  <c r="D92" i="87"/>
  <c r="D93" i="87" s="1"/>
  <c r="C111" i="87" s="1"/>
  <c r="D60" i="87"/>
  <c r="D100" i="88" l="1"/>
  <c r="D101" i="88" s="1"/>
  <c r="C109" i="87"/>
  <c r="C112" i="87" s="1"/>
  <c r="D96" i="87"/>
  <c r="D103" i="88" l="1"/>
  <c r="D104" i="88"/>
  <c r="D102" i="88"/>
  <c r="D105" i="88" s="1"/>
  <c r="C114" i="88" s="1"/>
  <c r="C115" i="88" s="1"/>
  <c r="C117" i="88" s="1"/>
  <c r="C118" i="88" s="1"/>
  <c r="D98" i="87"/>
  <c r="D99" i="87" l="1"/>
  <c r="D100" i="87" l="1"/>
  <c r="D101" i="87" l="1"/>
  <c r="D104" i="87" s="1"/>
  <c r="C113" i="87" s="1"/>
  <c r="C114" i="87" s="1"/>
  <c r="C116" i="87" s="1"/>
  <c r="C117" i="87" s="1"/>
  <c r="D103" i="87"/>
  <c r="D102" i="87"/>
  <c r="C102" i="86" l="1"/>
  <c r="C86" i="86"/>
  <c r="C84" i="86"/>
  <c r="C83" i="86"/>
  <c r="D68" i="86"/>
  <c r="D65" i="86"/>
  <c r="D64" i="86"/>
  <c r="C60" i="86"/>
  <c r="C93" i="86" s="1"/>
  <c r="C45" i="86"/>
  <c r="C47" i="86" s="1"/>
  <c r="D31" i="86"/>
  <c r="D70" i="86" l="1"/>
  <c r="C76" i="86" s="1"/>
  <c r="D32" i="86"/>
  <c r="D38" i="86" s="1"/>
  <c r="C109" i="86" l="1"/>
  <c r="D84" i="86"/>
  <c r="D46" i="86"/>
  <c r="D81" i="86"/>
  <c r="D44" i="86"/>
  <c r="D43" i="86"/>
  <c r="D45" i="86" s="1"/>
  <c r="D55" i="86" s="1"/>
  <c r="E34" i="85"/>
  <c r="D59" i="86" l="1"/>
  <c r="D58" i="86"/>
  <c r="D83" i="86"/>
  <c r="D82" i="86"/>
  <c r="D92" i="86"/>
  <c r="D47" i="86"/>
  <c r="C74" i="86"/>
  <c r="D56" i="86"/>
  <c r="D52" i="86"/>
  <c r="D85" i="86"/>
  <c r="D86" i="86"/>
  <c r="D53" i="86"/>
  <c r="D54" i="86"/>
  <c r="D57" i="86"/>
  <c r="C75" i="86"/>
  <c r="D69" i="77"/>
  <c r="D69" i="78"/>
  <c r="D69" i="80"/>
  <c r="D69" i="82"/>
  <c r="D68" i="74"/>
  <c r="D67" i="74"/>
  <c r="D68" i="73"/>
  <c r="D68" i="72"/>
  <c r="D67" i="71"/>
  <c r="D68" i="70"/>
  <c r="D69" i="69"/>
  <c r="D69" i="19"/>
  <c r="D68" i="19"/>
  <c r="D87" i="86" l="1"/>
  <c r="C111" i="86" s="1"/>
  <c r="C77" i="86"/>
  <c r="C110" i="86" s="1"/>
  <c r="D93" i="86"/>
  <c r="D94" i="86" s="1"/>
  <c r="D60" i="86"/>
  <c r="C102" i="82"/>
  <c r="C87" i="82"/>
  <c r="C85" i="82"/>
  <c r="C84" i="82"/>
  <c r="D66" i="82"/>
  <c r="D65" i="82"/>
  <c r="D71" i="82" s="1"/>
  <c r="C77" i="82" s="1"/>
  <c r="C61" i="82"/>
  <c r="C93" i="82" s="1"/>
  <c r="C46" i="82"/>
  <c r="C48" i="82" s="1"/>
  <c r="D32" i="82"/>
  <c r="D33" i="82" s="1"/>
  <c r="C103" i="80"/>
  <c r="C87" i="80"/>
  <c r="C85" i="80"/>
  <c r="C84" i="80"/>
  <c r="D66" i="80"/>
  <c r="D65" i="80"/>
  <c r="C61" i="80"/>
  <c r="C94" i="80" s="1"/>
  <c r="C46" i="80"/>
  <c r="C48" i="80" s="1"/>
  <c r="D32" i="80"/>
  <c r="D33" i="80" s="1"/>
  <c r="D39" i="80" s="1"/>
  <c r="C103" i="78"/>
  <c r="C87" i="78"/>
  <c r="C85" i="78"/>
  <c r="C84" i="78"/>
  <c r="D66" i="78"/>
  <c r="D65" i="78"/>
  <c r="C61" i="78"/>
  <c r="C94" i="78" s="1"/>
  <c r="C46" i="78"/>
  <c r="C48" i="78" s="1"/>
  <c r="D32" i="78"/>
  <c r="D33" i="78" s="1"/>
  <c r="D39" i="78" s="1"/>
  <c r="C102" i="77"/>
  <c r="C87" i="77"/>
  <c r="C85" i="77"/>
  <c r="C84" i="77"/>
  <c r="D66" i="77"/>
  <c r="D65" i="77"/>
  <c r="C61" i="77"/>
  <c r="C93" i="77" s="1"/>
  <c r="C46" i="77"/>
  <c r="C48" i="77" s="1"/>
  <c r="D32" i="77"/>
  <c r="C102" i="74"/>
  <c r="C86" i="74"/>
  <c r="C84" i="74"/>
  <c r="C83" i="74"/>
  <c r="D65" i="74"/>
  <c r="D64" i="74"/>
  <c r="C60" i="74"/>
  <c r="C93" i="74" s="1"/>
  <c r="C45" i="74"/>
  <c r="C47" i="74" s="1"/>
  <c r="D31" i="74"/>
  <c r="D32" i="74" s="1"/>
  <c r="D38" i="74" s="1"/>
  <c r="C102" i="73"/>
  <c r="C86" i="73"/>
  <c r="C84" i="73"/>
  <c r="C83" i="73"/>
  <c r="D65" i="73"/>
  <c r="D64" i="73"/>
  <c r="C60" i="73"/>
  <c r="C93" i="73" s="1"/>
  <c r="C45" i="73"/>
  <c r="C47" i="73" s="1"/>
  <c r="D31" i="73"/>
  <c r="D32" i="73" s="1"/>
  <c r="D38" i="73" s="1"/>
  <c r="C109" i="73" s="1"/>
  <c r="C101" i="72"/>
  <c r="C86" i="72"/>
  <c r="C84" i="72"/>
  <c r="C83" i="72"/>
  <c r="D65" i="72"/>
  <c r="D64" i="72"/>
  <c r="C60" i="72"/>
  <c r="C92" i="72" s="1"/>
  <c r="C46" i="72"/>
  <c r="C48" i="72" s="1"/>
  <c r="D32" i="72"/>
  <c r="C100" i="71"/>
  <c r="C85" i="71"/>
  <c r="C83" i="71"/>
  <c r="C82" i="71"/>
  <c r="D64" i="71"/>
  <c r="D63" i="71"/>
  <c r="C59" i="71"/>
  <c r="C91" i="71" s="1"/>
  <c r="C45" i="71"/>
  <c r="C47" i="71" s="1"/>
  <c r="D31" i="71"/>
  <c r="D32" i="71" s="1"/>
  <c r="D38" i="71" s="1"/>
  <c r="C101" i="70"/>
  <c r="C86" i="70"/>
  <c r="C84" i="70"/>
  <c r="C83" i="70"/>
  <c r="D65" i="70"/>
  <c r="D64" i="70"/>
  <c r="C60" i="70"/>
  <c r="C92" i="70" s="1"/>
  <c r="C46" i="70"/>
  <c r="C48" i="70" s="1"/>
  <c r="D32" i="70"/>
  <c r="D33" i="70" s="1"/>
  <c r="D39" i="70" s="1"/>
  <c r="C108" i="70" s="1"/>
  <c r="C102" i="69"/>
  <c r="C87" i="69"/>
  <c r="C85" i="69"/>
  <c r="C84" i="69"/>
  <c r="D66" i="69"/>
  <c r="D65" i="69"/>
  <c r="C61" i="69"/>
  <c r="C93" i="69" s="1"/>
  <c r="C46" i="69"/>
  <c r="C48" i="69" s="1"/>
  <c r="D32" i="69"/>
  <c r="C112" i="86" l="1"/>
  <c r="D97" i="86"/>
  <c r="C113" i="86"/>
  <c r="D70" i="73"/>
  <c r="C76" i="73" s="1"/>
  <c r="D71" i="77"/>
  <c r="C77" i="77" s="1"/>
  <c r="D70" i="70"/>
  <c r="C76" i="70" s="1"/>
  <c r="D71" i="69"/>
  <c r="C77" i="69" s="1"/>
  <c r="D71" i="80"/>
  <c r="C77" i="80" s="1"/>
  <c r="D70" i="74"/>
  <c r="C76" i="74" s="1"/>
  <c r="D69" i="71"/>
  <c r="C75" i="71" s="1"/>
  <c r="D71" i="78"/>
  <c r="C77" i="78" s="1"/>
  <c r="D70" i="72"/>
  <c r="C76" i="72" s="1"/>
  <c r="D39" i="82"/>
  <c r="C109" i="82" s="1"/>
  <c r="C110" i="80"/>
  <c r="D44" i="80"/>
  <c r="D85" i="80"/>
  <c r="D45" i="80"/>
  <c r="D82" i="80"/>
  <c r="D47" i="80"/>
  <c r="C110" i="78"/>
  <c r="D85" i="78"/>
  <c r="D45" i="78"/>
  <c r="D82" i="78"/>
  <c r="D47" i="78"/>
  <c r="D44" i="78"/>
  <c r="D33" i="77"/>
  <c r="D39" i="77" s="1"/>
  <c r="C109" i="74"/>
  <c r="D43" i="74"/>
  <c r="D84" i="74"/>
  <c r="D44" i="74"/>
  <c r="D81" i="74"/>
  <c r="D46" i="74"/>
  <c r="D43" i="73"/>
  <c r="D46" i="73"/>
  <c r="D44" i="73"/>
  <c r="D84" i="73"/>
  <c r="D81" i="73"/>
  <c r="D33" i="72"/>
  <c r="D39" i="72" s="1"/>
  <c r="C107" i="71"/>
  <c r="D83" i="71"/>
  <c r="D44" i="71"/>
  <c r="D80" i="71"/>
  <c r="D46" i="71"/>
  <c r="D43" i="71"/>
  <c r="D44" i="70"/>
  <c r="D81" i="70"/>
  <c r="D45" i="70"/>
  <c r="D84" i="70"/>
  <c r="D47" i="70"/>
  <c r="D33" i="69"/>
  <c r="D39" i="69" s="1"/>
  <c r="D99" i="86" l="1"/>
  <c r="D82" i="82"/>
  <c r="D83" i="82" s="1"/>
  <c r="D45" i="71"/>
  <c r="D55" i="71" s="1"/>
  <c r="D46" i="78"/>
  <c r="D59" i="78" s="1"/>
  <c r="D45" i="73"/>
  <c r="D56" i="73" s="1"/>
  <c r="D47" i="82"/>
  <c r="D85" i="82"/>
  <c r="D87" i="82" s="1"/>
  <c r="D44" i="82"/>
  <c r="D45" i="82"/>
  <c r="D84" i="82"/>
  <c r="D86" i="80"/>
  <c r="D87" i="80"/>
  <c r="D84" i="80"/>
  <c r="D83" i="80"/>
  <c r="D46" i="80"/>
  <c r="D84" i="78"/>
  <c r="D83" i="78"/>
  <c r="D86" i="78"/>
  <c r="D87" i="78"/>
  <c r="C109" i="77"/>
  <c r="D82" i="77"/>
  <c r="D47" i="77"/>
  <c r="D44" i="77"/>
  <c r="D85" i="77"/>
  <c r="D87" i="77" s="1"/>
  <c r="D45" i="77"/>
  <c r="D85" i="74"/>
  <c r="D86" i="74"/>
  <c r="D45" i="74"/>
  <c r="D83" i="74"/>
  <c r="D82" i="74"/>
  <c r="D83" i="73"/>
  <c r="D82" i="73"/>
  <c r="D85" i="73"/>
  <c r="D86" i="73"/>
  <c r="C108" i="72"/>
  <c r="D84" i="72"/>
  <c r="D45" i="72"/>
  <c r="D81" i="72"/>
  <c r="D47" i="72"/>
  <c r="D44" i="72"/>
  <c r="D82" i="71"/>
  <c r="D81" i="71"/>
  <c r="D84" i="71"/>
  <c r="D85" i="71"/>
  <c r="D53" i="71"/>
  <c r="D83" i="70"/>
  <c r="D82" i="70"/>
  <c r="D85" i="70"/>
  <c r="D86" i="70"/>
  <c r="D46" i="70"/>
  <c r="C109" i="69"/>
  <c r="D82" i="69"/>
  <c r="D47" i="69"/>
  <c r="D44" i="69"/>
  <c r="D85" i="69"/>
  <c r="D45" i="69"/>
  <c r="D100" i="86" l="1"/>
  <c r="D101" i="86" s="1"/>
  <c r="C74" i="73"/>
  <c r="D46" i="82"/>
  <c r="D60" i="82" s="1"/>
  <c r="D48" i="78"/>
  <c r="D54" i="78"/>
  <c r="D60" i="78"/>
  <c r="D56" i="78"/>
  <c r="D58" i="78"/>
  <c r="C75" i="78"/>
  <c r="C76" i="78"/>
  <c r="D93" i="78"/>
  <c r="D94" i="78" s="1"/>
  <c r="D95" i="78" s="1"/>
  <c r="C113" i="78" s="1"/>
  <c r="D59" i="73"/>
  <c r="C74" i="71"/>
  <c r="D47" i="71"/>
  <c r="C73" i="71"/>
  <c r="D90" i="71"/>
  <c r="D91" i="71" s="1"/>
  <c r="D92" i="71" s="1"/>
  <c r="C110" i="71" s="1"/>
  <c r="D54" i="71"/>
  <c r="D86" i="71"/>
  <c r="C109" i="71" s="1"/>
  <c r="D52" i="71"/>
  <c r="D57" i="71"/>
  <c r="D56" i="71"/>
  <c r="D51" i="71"/>
  <c r="D58" i="71"/>
  <c r="D86" i="77"/>
  <c r="D57" i="78"/>
  <c r="D53" i="78"/>
  <c r="D55" i="78"/>
  <c r="D86" i="82"/>
  <c r="D88" i="82" s="1"/>
  <c r="C111" i="82" s="1"/>
  <c r="D88" i="80"/>
  <c r="C112" i="80" s="1"/>
  <c r="D87" i="73"/>
  <c r="C111" i="73" s="1"/>
  <c r="D46" i="77"/>
  <c r="D48" i="77" s="1"/>
  <c r="D54" i="73"/>
  <c r="D53" i="73"/>
  <c r="D58" i="73"/>
  <c r="D57" i="73"/>
  <c r="C75" i="73"/>
  <c r="C77" i="73" s="1"/>
  <c r="C110" i="73" s="1"/>
  <c r="D55" i="73"/>
  <c r="D52" i="73"/>
  <c r="D47" i="73"/>
  <c r="D92" i="73"/>
  <c r="D93" i="73" s="1"/>
  <c r="D94" i="73" s="1"/>
  <c r="D46" i="72"/>
  <c r="D48" i="72" s="1"/>
  <c r="D48" i="82"/>
  <c r="D58" i="82"/>
  <c r="D55" i="82"/>
  <c r="C75" i="82"/>
  <c r="D92" i="82"/>
  <c r="D93" i="82" s="1"/>
  <c r="D94" i="82" s="1"/>
  <c r="D54" i="82"/>
  <c r="C76" i="82"/>
  <c r="D57" i="82"/>
  <c r="C75" i="80"/>
  <c r="D93" i="80"/>
  <c r="D48" i="80"/>
  <c r="D57" i="80"/>
  <c r="D53" i="80"/>
  <c r="D60" i="80"/>
  <c r="C76" i="80"/>
  <c r="D58" i="80"/>
  <c r="D56" i="80"/>
  <c r="D59" i="80"/>
  <c r="D54" i="80"/>
  <c r="D55" i="80"/>
  <c r="D88" i="78"/>
  <c r="C112" i="78" s="1"/>
  <c r="D84" i="77"/>
  <c r="D83" i="77"/>
  <c r="D59" i="77"/>
  <c r="D87" i="74"/>
  <c r="C111" i="74" s="1"/>
  <c r="D92" i="74"/>
  <c r="D47" i="74"/>
  <c r="C74" i="74"/>
  <c r="C75" i="74"/>
  <c r="D56" i="74"/>
  <c r="D59" i="74"/>
  <c r="D58" i="74"/>
  <c r="D57" i="74"/>
  <c r="D52" i="74"/>
  <c r="D55" i="74"/>
  <c r="D54" i="74"/>
  <c r="D53" i="74"/>
  <c r="D86" i="72"/>
  <c r="D85" i="72"/>
  <c r="D83" i="72"/>
  <c r="D82" i="72"/>
  <c r="D87" i="70"/>
  <c r="C110" i="70" s="1"/>
  <c r="D91" i="70"/>
  <c r="D48" i="70"/>
  <c r="C74" i="70"/>
  <c r="D55" i="70"/>
  <c r="D53" i="70"/>
  <c r="D54" i="70"/>
  <c r="D52" i="70"/>
  <c r="D57" i="70"/>
  <c r="D58" i="70"/>
  <c r="D56" i="70"/>
  <c r="C75" i="70"/>
  <c r="D59" i="70"/>
  <c r="D84" i="69"/>
  <c r="D83" i="69"/>
  <c r="D87" i="69"/>
  <c r="D86" i="69"/>
  <c r="D46" i="69"/>
  <c r="D104" i="86" l="1"/>
  <c r="D103" i="86"/>
  <c r="D102" i="86"/>
  <c r="D105" i="86" s="1"/>
  <c r="C114" i="86" s="1"/>
  <c r="C115" i="86" s="1"/>
  <c r="C117" i="86" s="1"/>
  <c r="C118" i="86" s="1"/>
  <c r="D56" i="77"/>
  <c r="D56" i="82"/>
  <c r="D53" i="82"/>
  <c r="D61" i="82" s="1"/>
  <c r="D59" i="82"/>
  <c r="D56" i="72"/>
  <c r="D53" i="77"/>
  <c r="D57" i="77"/>
  <c r="D92" i="77"/>
  <c r="D93" i="77" s="1"/>
  <c r="D94" i="77" s="1"/>
  <c r="C112" i="77" s="1"/>
  <c r="C78" i="78"/>
  <c r="C111" i="78" s="1"/>
  <c r="C114" i="78" s="1"/>
  <c r="D61" i="78"/>
  <c r="D88" i="77"/>
  <c r="C111" i="77" s="1"/>
  <c r="D55" i="72"/>
  <c r="C75" i="72"/>
  <c r="D52" i="72"/>
  <c r="D59" i="72"/>
  <c r="D91" i="72"/>
  <c r="D92" i="72" s="1"/>
  <c r="D93" i="72" s="1"/>
  <c r="D59" i="71"/>
  <c r="C76" i="71"/>
  <c r="D95" i="71" s="1"/>
  <c r="C78" i="82"/>
  <c r="C110" i="82" s="1"/>
  <c r="C78" i="80"/>
  <c r="C111" i="80" s="1"/>
  <c r="D60" i="73"/>
  <c r="D87" i="72"/>
  <c r="C110" i="72" s="1"/>
  <c r="D58" i="72"/>
  <c r="D54" i="72"/>
  <c r="C74" i="72"/>
  <c r="D57" i="72"/>
  <c r="D53" i="72"/>
  <c r="D58" i="77"/>
  <c r="D55" i="77"/>
  <c r="C76" i="77"/>
  <c r="D54" i="77"/>
  <c r="C75" i="77"/>
  <c r="D60" i="77"/>
  <c r="C112" i="82"/>
  <c r="D94" i="80"/>
  <c r="D95" i="80" s="1"/>
  <c r="C113" i="80" s="1"/>
  <c r="D61" i="80"/>
  <c r="D60" i="74"/>
  <c r="D93" i="74"/>
  <c r="D94" i="74" s="1"/>
  <c r="C112" i="74" s="1"/>
  <c r="C77" i="74"/>
  <c r="C112" i="73"/>
  <c r="C113" i="73" s="1"/>
  <c r="D97" i="73"/>
  <c r="C77" i="70"/>
  <c r="D60" i="70"/>
  <c r="D92" i="70"/>
  <c r="D93" i="70" s="1"/>
  <c r="C111" i="70" s="1"/>
  <c r="D88" i="69"/>
  <c r="C111" i="69" s="1"/>
  <c r="C75" i="69"/>
  <c r="D92" i="69"/>
  <c r="D48" i="69"/>
  <c r="D59" i="69"/>
  <c r="D56" i="69"/>
  <c r="C76" i="69"/>
  <c r="D54" i="69"/>
  <c r="D57" i="69"/>
  <c r="D55" i="69"/>
  <c r="D53" i="69"/>
  <c r="D58" i="69"/>
  <c r="D60" i="69"/>
  <c r="D32" i="19"/>
  <c r="D33" i="19" s="1"/>
  <c r="D98" i="78" l="1"/>
  <c r="C113" i="82"/>
  <c r="C77" i="72"/>
  <c r="C109" i="72" s="1"/>
  <c r="C108" i="71"/>
  <c r="C111" i="71" s="1"/>
  <c r="D60" i="72"/>
  <c r="D97" i="82"/>
  <c r="D99" i="82" s="1"/>
  <c r="D61" i="77"/>
  <c r="C78" i="77"/>
  <c r="D98" i="80"/>
  <c r="C114" i="80"/>
  <c r="D100" i="78"/>
  <c r="C110" i="74"/>
  <c r="C113" i="74" s="1"/>
  <c r="D97" i="74"/>
  <c r="D99" i="73"/>
  <c r="C111" i="72"/>
  <c r="D97" i="71"/>
  <c r="C109" i="70"/>
  <c r="C112" i="70" s="1"/>
  <c r="D96" i="70"/>
  <c r="D93" i="69"/>
  <c r="D94" i="69" s="1"/>
  <c r="C112" i="69" s="1"/>
  <c r="D61" i="69"/>
  <c r="C78" i="69"/>
  <c r="D65" i="19"/>
  <c r="D66" i="19"/>
  <c r="C84" i="19"/>
  <c r="C87" i="19"/>
  <c r="C103" i="19"/>
  <c r="C85" i="19"/>
  <c r="C61" i="19"/>
  <c r="C94" i="19" s="1"/>
  <c r="C46" i="19"/>
  <c r="C48" i="19" s="1"/>
  <c r="D39" i="19"/>
  <c r="D45" i="19" s="1"/>
  <c r="D71" i="19" l="1"/>
  <c r="C77" i="19" s="1"/>
  <c r="D96" i="72"/>
  <c r="D98" i="72" s="1"/>
  <c r="D99" i="72" s="1"/>
  <c r="C112" i="72"/>
  <c r="C110" i="77"/>
  <c r="C113" i="77" s="1"/>
  <c r="D97" i="77"/>
  <c r="D47" i="19"/>
  <c r="D100" i="82"/>
  <c r="D101" i="82" s="1"/>
  <c r="D100" i="80"/>
  <c r="D101" i="78"/>
  <c r="D102" i="78" s="1"/>
  <c r="D99" i="74"/>
  <c r="D100" i="73"/>
  <c r="D101" i="73" s="1"/>
  <c r="D98" i="71"/>
  <c r="D99" i="71" s="1"/>
  <c r="D98" i="70"/>
  <c r="C110" i="69"/>
  <c r="C113" i="69" s="1"/>
  <c r="D97" i="69"/>
  <c r="D82" i="19"/>
  <c r="D85" i="19"/>
  <c r="C110" i="19"/>
  <c r="D44" i="19"/>
  <c r="D46" i="19" s="1"/>
  <c r="D53" i="19" s="1"/>
  <c r="D99" i="77" l="1"/>
  <c r="D100" i="77" s="1"/>
  <c r="D101" i="77" s="1"/>
  <c r="D100" i="72"/>
  <c r="D101" i="72" s="1"/>
  <c r="D104" i="72" s="1"/>
  <c r="C113" i="72" s="1"/>
  <c r="C114" i="72" s="1"/>
  <c r="C116" i="72" s="1"/>
  <c r="D104" i="82"/>
  <c r="D103" i="82"/>
  <c r="D102" i="82"/>
  <c r="D105" i="82" s="1"/>
  <c r="C114" i="82" s="1"/>
  <c r="C115" i="82" s="1"/>
  <c r="C117" i="82" s="1"/>
  <c r="C118" i="82" s="1"/>
  <c r="D101" i="80"/>
  <c r="D102" i="80" s="1"/>
  <c r="D105" i="78"/>
  <c r="D104" i="78"/>
  <c r="D103" i="78"/>
  <c r="D106" i="78" s="1"/>
  <c r="C115" i="78" s="1"/>
  <c r="C116" i="78" s="1"/>
  <c r="C118" i="78" s="1"/>
  <c r="D100" i="74"/>
  <c r="D101" i="74" s="1"/>
  <c r="D102" i="73"/>
  <c r="D105" i="73" s="1"/>
  <c r="C114" i="73" s="1"/>
  <c r="C115" i="73" s="1"/>
  <c r="C117" i="73" s="1"/>
  <c r="D103" i="73"/>
  <c r="D104" i="73"/>
  <c r="D102" i="71"/>
  <c r="D101" i="71"/>
  <c r="D100" i="71"/>
  <c r="D103" i="71" s="1"/>
  <c r="C112" i="71" s="1"/>
  <c r="C113" i="71" s="1"/>
  <c r="C115" i="71" s="1"/>
  <c r="D99" i="70"/>
  <c r="D100" i="70" s="1"/>
  <c r="D99" i="69"/>
  <c r="D100" i="69" s="1"/>
  <c r="D101" i="69" s="1"/>
  <c r="D60" i="19"/>
  <c r="C75" i="19"/>
  <c r="D93" i="19"/>
  <c r="D48" i="19"/>
  <c r="C76" i="19"/>
  <c r="D57" i="19"/>
  <c r="D54" i="19"/>
  <c r="D59" i="19"/>
  <c r="D83" i="19"/>
  <c r="D84" i="19"/>
  <c r="D56" i="19"/>
  <c r="D87" i="19"/>
  <c r="D86" i="19"/>
  <c r="D58" i="19"/>
  <c r="D55" i="19"/>
  <c r="G23" i="85" l="1"/>
  <c r="C119" i="78"/>
  <c r="C118" i="73"/>
  <c r="G17" i="85"/>
  <c r="C117" i="72"/>
  <c r="G16" i="85"/>
  <c r="C116" i="71"/>
  <c r="G25" i="85"/>
  <c r="C78" i="19"/>
  <c r="C111" i="19" s="1"/>
  <c r="D102" i="77"/>
  <c r="D105" i="77" s="1"/>
  <c r="C114" i="77" s="1"/>
  <c r="C115" i="77" s="1"/>
  <c r="C117" i="77" s="1"/>
  <c r="D103" i="77"/>
  <c r="D104" i="77"/>
  <c r="D102" i="72"/>
  <c r="D103" i="72"/>
  <c r="D104" i="80"/>
  <c r="D105" i="80"/>
  <c r="D103" i="80"/>
  <c r="D106" i="80" s="1"/>
  <c r="C115" i="80" s="1"/>
  <c r="C116" i="80" s="1"/>
  <c r="C118" i="80" s="1"/>
  <c r="D104" i="74"/>
  <c r="D103" i="74"/>
  <c r="D102" i="74"/>
  <c r="D105" i="74" s="1"/>
  <c r="C114" i="74" s="1"/>
  <c r="C115" i="74" s="1"/>
  <c r="C117" i="74" s="1"/>
  <c r="D101" i="70"/>
  <c r="D104" i="70" s="1"/>
  <c r="C113" i="70" s="1"/>
  <c r="C114" i="70" s="1"/>
  <c r="C116" i="70" s="1"/>
  <c r="C117" i="70" s="1"/>
  <c r="D103" i="70"/>
  <c r="D102" i="70"/>
  <c r="D102" i="69"/>
  <c r="D105" i="69" s="1"/>
  <c r="C114" i="69" s="1"/>
  <c r="C115" i="69" s="1"/>
  <c r="C117" i="69" s="1"/>
  <c r="D103" i="69"/>
  <c r="D104" i="69"/>
  <c r="D61" i="19"/>
  <c r="D88" i="19"/>
  <c r="C112" i="19" s="1"/>
  <c r="D94" i="19"/>
  <c r="D95" i="19" s="1"/>
  <c r="C118" i="74" l="1"/>
  <c r="G24" i="85"/>
  <c r="C119" i="80"/>
  <c r="G22" i="85"/>
  <c r="C118" i="77"/>
  <c r="G14" i="85"/>
  <c r="C118" i="69"/>
  <c r="G15" i="85"/>
  <c r="C113" i="19"/>
  <c r="C114" i="19" s="1"/>
  <c r="D98" i="19"/>
  <c r="D100" i="19" l="1"/>
  <c r="D101" i="19" s="1"/>
  <c r="D102" i="19" s="1"/>
  <c r="D103" i="19" l="1"/>
  <c r="D106" i="19" s="1"/>
  <c r="C115" i="19" s="1"/>
  <c r="C116" i="19" s="1"/>
  <c r="C118" i="19" s="1"/>
  <c r="C119" i="19" s="1"/>
  <c r="D104" i="19"/>
  <c r="D105" i="19"/>
  <c r="G26" i="85" l="1"/>
</calcChain>
</file>

<file path=xl/sharedStrings.xml><?xml version="1.0" encoding="utf-8"?>
<sst xmlns="http://schemas.openxmlformats.org/spreadsheetml/2006/main" count="2345" uniqueCount="170">
  <si>
    <t>Salário Base</t>
  </si>
  <si>
    <t>Discriminação dos Serviços (dados referentes à contratação)</t>
  </si>
  <si>
    <t>A</t>
  </si>
  <si>
    <t>Data de apresentação da proposta (dia/mês/ano)</t>
  </si>
  <si>
    <t>B</t>
  </si>
  <si>
    <t>Município/UF</t>
  </si>
  <si>
    <t>Identificação do Serviço</t>
  </si>
  <si>
    <t>Tipo de Serviço</t>
  </si>
  <si>
    <t>Serviço de Engenharia</t>
  </si>
  <si>
    <t>Mão-de-obra vinculada à execução contratual</t>
  </si>
  <si>
    <t>Dados Para Composição dos Custos Referente à Mão de Obra</t>
  </si>
  <si>
    <t>Classificação Brasileira de Ocupações (CBO)</t>
  </si>
  <si>
    <t>Categoria profissional (vinculada à execução contratual)</t>
  </si>
  <si>
    <t>MÓDULO 1 -  COMPOSIÇÃO DA REMUNERAÇÃO</t>
  </si>
  <si>
    <t>Composição da Remuneração</t>
  </si>
  <si>
    <t>Valor (R$)</t>
  </si>
  <si>
    <t>Adicional de Periculosidade</t>
  </si>
  <si>
    <t>Total da Remuneração</t>
  </si>
  <si>
    <t>MÓDULO 2 -  ENCARGOS E BENEFÍCIOS ANUAIS, MENSAIS E DIÁRIOS</t>
  </si>
  <si>
    <t>2.1</t>
  </si>
  <si>
    <t>13º (décimo terceiro) Salário, Férias e Adicional de Férias</t>
  </si>
  <si>
    <t>Índice</t>
  </si>
  <si>
    <t>Total</t>
  </si>
  <si>
    <t>Submódulo 2.2 - Encargos Previdenciários,  FGTS e outras contribuições</t>
  </si>
  <si>
    <t>Base de Cálculo</t>
  </si>
  <si>
    <t>2.2</t>
  </si>
  <si>
    <t>INSS, FGTS e outras contribuições</t>
  </si>
  <si>
    <t xml:space="preserve">Índice </t>
  </si>
  <si>
    <t>INSS</t>
  </si>
  <si>
    <t>Salário Educação</t>
  </si>
  <si>
    <t>C</t>
  </si>
  <si>
    <t>D</t>
  </si>
  <si>
    <t>E</t>
  </si>
  <si>
    <t>F</t>
  </si>
  <si>
    <t>SEBRAE</t>
  </si>
  <si>
    <t>G</t>
  </si>
  <si>
    <t>INCRA</t>
  </si>
  <si>
    <t>H</t>
  </si>
  <si>
    <t>FGTS</t>
  </si>
  <si>
    <t>Submódulo 2.3 - Benefícios Mensais e Diários</t>
  </si>
  <si>
    <t>2.3</t>
  </si>
  <si>
    <t>Benefícios Mensais e Diários</t>
  </si>
  <si>
    <t>Transporte</t>
  </si>
  <si>
    <t xml:space="preserve">Total </t>
  </si>
  <si>
    <t>Quadro-resumo do Módulo 2 - Encargos e Benefícios anuais, mensais e diários</t>
  </si>
  <si>
    <t>Encargos e Benefícios Anuais, Mensais e Diários</t>
  </si>
  <si>
    <t xml:space="preserve">MÓDULO 3 -  PROVISÃO PARA RESCISÃO </t>
  </si>
  <si>
    <t>Provisão para Rescisão</t>
  </si>
  <si>
    <t>Base de Cálculo (a)</t>
  </si>
  <si>
    <t>Custos Indiretos, Tributos e Lucros</t>
  </si>
  <si>
    <t>%</t>
  </si>
  <si>
    <t>Custos Indiretos</t>
  </si>
  <si>
    <t>Lucro</t>
  </si>
  <si>
    <t>Base de Cálculo (b)</t>
  </si>
  <si>
    <t xml:space="preserve">Tributos </t>
  </si>
  <si>
    <t>C.2. Tributos Municipais (ISS)</t>
  </si>
  <si>
    <t>QUADRO - RESUMO DO CUSTO POR EMPREGADO</t>
  </si>
  <si>
    <t>Mão-de-Obra Vinculada à Execução Contratual
(Valor por Empregado)</t>
  </si>
  <si>
    <t>Módulo 1 - Composição da Remuneração</t>
  </si>
  <si>
    <t>Módulo 2 - Encargos e Benefícios Anuais, Mensais e Diários</t>
  </si>
  <si>
    <t>Módulo 3 - Provisão para Rescisão</t>
  </si>
  <si>
    <t>Valor Total por Empregado</t>
  </si>
  <si>
    <t>TOTAL</t>
  </si>
  <si>
    <t>CCT Referência</t>
  </si>
  <si>
    <t>São Paulo/SP</t>
  </si>
  <si>
    <t>/              /</t>
  </si>
  <si>
    <t>Sindicato Nacional das Empresas de Arquitetura e Engenharia Consultiva - SINAENCO</t>
  </si>
  <si>
    <t>Indicador</t>
  </si>
  <si>
    <t>Assistência Médica e Familiar</t>
  </si>
  <si>
    <t>Substituto na cobertura de Afastamento Maternidade (120 dias)</t>
  </si>
  <si>
    <t>MÓDULO 5  -  CUSTOS INDIRETOS, TRIBUTOS E LUCRO</t>
  </si>
  <si>
    <t>30 dias</t>
  </si>
  <si>
    <t>Total de Encargos e Benefícios Anuais, Mensais e Diários</t>
  </si>
  <si>
    <t>Auxílio-Refeição / Alimentação</t>
  </si>
  <si>
    <t>GPS, FGTS e outras contribuições (incidência sobre o Módulo 1 e Submódulo 2.1)</t>
  </si>
  <si>
    <t>Submódulo 4.1 - Ausências Legais - Substituto na cobertura de Afastamento Maternidade (120 dias)</t>
  </si>
  <si>
    <t>4.1</t>
  </si>
  <si>
    <t>Módulo 5 - Custos Indiretos, Tributos e Lucro</t>
  </si>
  <si>
    <t>Módulo 4 - Custo de Reposição de Profissional Ausente (Afastamento Maternidade 120 dias)</t>
  </si>
  <si>
    <t>Subtotal (A + B + C + D)</t>
  </si>
  <si>
    <t>Adicional de Insalubridade</t>
  </si>
  <si>
    <t>Adicional Noturno</t>
  </si>
  <si>
    <t>Adicional de Hora Noturna Reduzida</t>
  </si>
  <si>
    <t>Adicional de Hora Extra no Feriado Trabalhado</t>
  </si>
  <si>
    <t>Outros</t>
  </si>
  <si>
    <t>SESI ou SESC</t>
  </si>
  <si>
    <t>SENAI ou SENAT</t>
  </si>
  <si>
    <t>Seguro Contra Acidentes Trabalho (RAT)</t>
  </si>
  <si>
    <t>Seguro de vida / Auxílio Morte / Funeral</t>
  </si>
  <si>
    <t xml:space="preserve">Outros </t>
  </si>
  <si>
    <t>Incidência do Submódulo 2.2 - Encargos Previdenciários (GPS), FGTS e Outras Contribuições sobre a remuneração + adicional de férias paga ao substituto pelo 120 dias de reposição.</t>
  </si>
  <si>
    <t>Adicional de Férias</t>
  </si>
  <si>
    <t>13º Salário</t>
  </si>
  <si>
    <t>Submódulo 2.1 - 13º Salário e Adicional de Férias</t>
  </si>
  <si>
    <t>13º Salário e Adicional de Férias</t>
  </si>
  <si>
    <t>Remuneração + Adicional de férias + 13º salário proporcionais pagas ao substituto pelo 120 dias de reposição.</t>
  </si>
  <si>
    <t>C.1. Tributos Federais (PIS e COFINS)(1,65 E 7,6)</t>
  </si>
  <si>
    <t>Valor Mensal</t>
  </si>
  <si>
    <t>Incidência do Submódulo 2.2 - Encargos Previdenciários (GPS), FGTS e Outras Contribuições sobre 13º Salário e Adicional de Férias</t>
  </si>
  <si>
    <t>Outros (Reembolso Creche)</t>
  </si>
  <si>
    <t>Aviso Prévio Indenizado - API</t>
  </si>
  <si>
    <t>Incidência do FGTS sobre Aviso Prévio Indenizado - API</t>
  </si>
  <si>
    <t>Multa do FGTS sobre Aviso Prévio Indenizado - API</t>
  </si>
  <si>
    <t>Aviso Prévio Trabalhado - APT</t>
  </si>
  <si>
    <t>Incidência de GPS, FGTS e outras contribuições sobre Aviso Prévio Trabalhado - APT</t>
  </si>
  <si>
    <t>*Multa do FGTS sobre Aviso Prévio Trabalhado - APT</t>
  </si>
  <si>
    <t>MÓDULO 4  -  CUSTO DE REPOSIÇÃO DE PROFISSIONAL AUSENTE (11)</t>
  </si>
  <si>
    <t>DATA</t>
  </si>
  <si>
    <t>Arquiteto Sênior</t>
  </si>
  <si>
    <t>2141-05</t>
  </si>
  <si>
    <t>2123-05</t>
  </si>
  <si>
    <t>Engenheiro Eletricista Sênior</t>
  </si>
  <si>
    <t>Engenheiro Civil Sênior</t>
  </si>
  <si>
    <t>2142-05</t>
  </si>
  <si>
    <t>Engenheiro Mecânico (Tubulação) Sênior</t>
  </si>
  <si>
    <t>2144-05</t>
  </si>
  <si>
    <t>3186-10</t>
  </si>
  <si>
    <t>Projetista tubulação Sênior</t>
  </si>
  <si>
    <t>3187-05</t>
  </si>
  <si>
    <t>Projetista de Instrumentação Sênior</t>
  </si>
  <si>
    <t>3187-10</t>
  </si>
  <si>
    <t>Projetista de HVAC Sênior</t>
  </si>
  <si>
    <t>3185-10</t>
  </si>
  <si>
    <t>Projetista Civil Sênior</t>
  </si>
  <si>
    <t>3185-05</t>
  </si>
  <si>
    <t>Desenhista de Arquitetura e Modelador de Archicad Pleno</t>
  </si>
  <si>
    <t>PLANILHA DE CUSTOS E FORMAÇÃO DE PREÇOS POR CARGO - AMZ1</t>
  </si>
  <si>
    <t>PLANILHA DE CUSTOS E FORMAÇÃO DE PREÇOS POR CARGO - AMZ15</t>
  </si>
  <si>
    <t>PLANILHA DE CUSTOS E FORMAÇÃO DE PREÇOS POR CARGO - AMZ14</t>
  </si>
  <si>
    <t>PLANILHA DE CUSTOS E FORMAÇÃO DE PREÇOS POR CARGO - AMZ12</t>
  </si>
  <si>
    <t>PLANILHA DE CUSTOS E FORMAÇÃO DE PREÇOS POR CARGO - AMZ11</t>
  </si>
  <si>
    <t>PLANILHA DE CUSTOS E FORMAÇÃO DE PREÇOS POR CARGO - AMZ8</t>
  </si>
  <si>
    <t>PLANILHA DE CUSTOS E FORMAÇÃO DE PREÇOS POR CARGO - AMZ7</t>
  </si>
  <si>
    <t>PLANILHA DE CUSTOS E FORMAÇÃO DE PREÇOS POR CARGO - AMZ6</t>
  </si>
  <si>
    <t>PLANILHA DE CUSTOS E FORMAÇÃO DE PREÇOS POR CARGO - AMZ5</t>
  </si>
  <si>
    <t>PLANILHA DE CUSTOS E FORMAÇÃO DE PREÇOS POR CARGO - AMZ3</t>
  </si>
  <si>
    <t>PLANILHA DE CUSTOS E FORMAÇÃO DE PREÇOS POR CARGO - AMZ2</t>
  </si>
  <si>
    <t>Administrador de banco de Dados</t>
  </si>
  <si>
    <t>CBO</t>
  </si>
  <si>
    <t xml:space="preserve">Tipo de
Serviço </t>
  </si>
  <si>
    <t>Valor por Empregado</t>
  </si>
  <si>
    <t>Prazo máximo estimado de execução</t>
  </si>
  <si>
    <t xml:space="preserve">Valor Total </t>
  </si>
  <si>
    <t>Valor máximo admitido pela Administração
(Valor do empregado X Número máximo X Prazo máximo</t>
  </si>
  <si>
    <t xml:space="preserve">PLANILHA DE CUSTOS E FORMAÇÃO DE PREÇOS  PREENCHIDA- POR CARGO - TOTAL </t>
  </si>
  <si>
    <t>Número de empregados</t>
  </si>
  <si>
    <t xml:space="preserve">ANEXO </t>
  </si>
  <si>
    <t>ANEXO</t>
  </si>
  <si>
    <t>Valor da Proposta (11 meses)</t>
  </si>
  <si>
    <t>Valor da Proposta (15 meses)</t>
  </si>
  <si>
    <t>2143-20</t>
  </si>
  <si>
    <t>Engenheiro Mecânico (ventilação e ar condicionado) Sênior</t>
  </si>
  <si>
    <t>2142-05
2145-05</t>
  </si>
  <si>
    <t>Engenheiro Civil ou Químico - (Proteção e Combate a Incêndio)</t>
  </si>
  <si>
    <t xml:space="preserve">Engenheiro de Instrumentação Sênior </t>
  </si>
  <si>
    <t>2021-10</t>
  </si>
  <si>
    <t>Código</t>
  </si>
  <si>
    <t>AMZ2</t>
  </si>
  <si>
    <t>AMZ3</t>
  </si>
  <si>
    <t>AMZ4</t>
  </si>
  <si>
    <t>AMZ5</t>
  </si>
  <si>
    <t>AMZ6</t>
  </si>
  <si>
    <t>AMZ7</t>
  </si>
  <si>
    <t>AMZ8</t>
  </si>
  <si>
    <t>AMZ11</t>
  </si>
  <si>
    <t>AMZ12</t>
  </si>
  <si>
    <t>AMZ13</t>
  </si>
  <si>
    <t>AMZ14</t>
  </si>
  <si>
    <t>AMZ15</t>
  </si>
  <si>
    <t>Projetista: área elétrica – Sênior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</si>
</sst>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 &quot;* #,##0.00_-;&quot;-R$ &quot;* #,##0.00_-;_-&quot;R$ &quot;* \-??_-;_-@_-"/>
    <numFmt numFmtId="165" formatCode="d/m/yyyy"/>
    <numFmt numFmtId="166" formatCode="0.0%"/>
    <numFmt numFmtId="167" formatCode="0.0000"/>
    <numFmt numFmtId="168" formatCode="0.0000%"/>
    <numFmt numFmtId="169" formatCode="_-* #,##0.0000_-;\-* #,##0.0000_-;_-* &quot;-&quot;??_-;_-@_-"/>
    <numFmt numFmtId="170" formatCode="[$R$-416]&quot; &quot;#,##0.00;[Red]&quot;-&quot;[$R$-416]&quot; &quot;#,##0.00"/>
    <numFmt numFmtId="171" formatCode="_-&quot;R$&quot;* #,##0.00_-;\-&quot;R$&quot;* #,##0.00_-;_-&quot;R$&quot;* &quot;-&quot;??_-;_-@_-"/>
  </numFmts>
  <fonts count="4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name val="Arial"/>
      <family val="2"/>
      <charset val="1"/>
    </font>
    <font>
      <b/>
      <sz val="11"/>
      <name val="Arial"/>
      <family val="2"/>
      <charset val="1"/>
    </font>
    <font>
      <sz val="11"/>
      <name val="Calibri"/>
      <family val="2"/>
      <charset val="1"/>
    </font>
    <font>
      <b/>
      <sz val="12"/>
      <name val="Arial"/>
      <family val="2"/>
      <charset val="1"/>
    </font>
    <font>
      <sz val="12"/>
      <name val="Arial"/>
      <family val="2"/>
      <charset val="1"/>
    </font>
    <font>
      <u/>
      <sz val="11"/>
      <name val="Arial"/>
      <family val="2"/>
      <charset val="1"/>
    </font>
    <font>
      <sz val="10"/>
      <name val="Arial"/>
      <family val="2"/>
      <charset val="1"/>
    </font>
    <font>
      <i/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theme="1"/>
      <name val="Liberation Sans"/>
      <family val="2"/>
    </font>
    <font>
      <i/>
      <sz val="9"/>
      <color rgb="FF000000"/>
      <name val="Alef"/>
    </font>
    <font>
      <sz val="11"/>
      <color rgb="FF000000"/>
      <name val="Liberation Sans"/>
      <family val="2"/>
    </font>
    <font>
      <b/>
      <i/>
      <sz val="16"/>
      <color rgb="FF000000"/>
      <name val="Liberation Sans"/>
      <family val="2"/>
    </font>
    <font>
      <b/>
      <i/>
      <u/>
      <sz val="11"/>
      <color rgb="FF000000"/>
      <name val="Liberation Sans"/>
      <family val="2"/>
    </font>
    <font>
      <sz val="11"/>
      <color rgb="FF000000"/>
      <name val="Liberation Sans"/>
      <family val="2"/>
    </font>
    <font>
      <b/>
      <sz val="12"/>
      <name val="Century Gothic"/>
      <family val="2"/>
    </font>
    <font>
      <b/>
      <sz val="12"/>
      <color rgb="FF000000"/>
      <name val="Century Gothic"/>
      <family val="2"/>
    </font>
    <font>
      <sz val="12"/>
      <color rgb="FF000000"/>
      <name val="Century Gothic"/>
      <family val="2"/>
    </font>
    <font>
      <sz val="12"/>
      <color rgb="FF000000"/>
      <name val="Calibri"/>
      <family val="2"/>
      <charset val="1"/>
    </font>
    <font>
      <b/>
      <sz val="11"/>
      <name val="Century Gothic"/>
      <family val="2"/>
    </font>
    <font>
      <i/>
      <sz val="9"/>
      <color rgb="FF000000"/>
      <name val="Century Gothic"/>
      <family val="2"/>
    </font>
    <font>
      <sz val="11"/>
      <name val="Century Gothic"/>
      <family val="2"/>
    </font>
    <font>
      <u/>
      <sz val="12"/>
      <name val="Century Gothic"/>
      <family val="2"/>
    </font>
    <font>
      <u/>
      <sz val="11"/>
      <name val="Century Gothic"/>
      <family val="2"/>
    </font>
    <font>
      <sz val="12"/>
      <name val="Century Gothic"/>
      <family val="2"/>
    </font>
    <font>
      <i/>
      <sz val="12"/>
      <name val="Century Gothic"/>
      <family val="2"/>
    </font>
    <font>
      <b/>
      <i/>
      <sz val="12"/>
      <name val="Century Gothic"/>
      <family val="2"/>
    </font>
    <font>
      <i/>
      <sz val="11"/>
      <color rgb="FF000000"/>
      <name val="Century Gothic"/>
      <family val="2"/>
    </font>
    <font>
      <i/>
      <sz val="11"/>
      <name val="Century Gothic"/>
      <family val="2"/>
    </font>
    <font>
      <b/>
      <i/>
      <sz val="11"/>
      <name val="Century Gothic"/>
      <family val="2"/>
    </font>
    <font>
      <sz val="9"/>
      <color rgb="FF000000"/>
      <name val="Century Gothic"/>
      <family val="2"/>
    </font>
    <font>
      <sz val="10"/>
      <color rgb="FF000000"/>
      <name val="Century Gothic"/>
      <family val="2"/>
    </font>
    <font>
      <sz val="11"/>
      <color rgb="FF000000"/>
      <name val="Century Gothic"/>
      <family val="2"/>
    </font>
    <font>
      <b/>
      <sz val="10"/>
      <name val="Century Gothic"/>
      <family val="2"/>
    </font>
    <font>
      <sz val="10"/>
      <color theme="1"/>
      <name val="Century Gothic"/>
      <family val="2"/>
    </font>
    <font>
      <sz val="10"/>
      <name val="Century Gothic"/>
      <family val="2"/>
    </font>
    <font>
      <b/>
      <sz val="10"/>
      <color theme="1"/>
      <name val="Century Gothic"/>
      <family val="2"/>
    </font>
    <font>
      <sz val="12"/>
      <color rgb="FFFF0000"/>
      <name val="Century Gothic"/>
      <family val="2"/>
    </font>
    <font>
      <sz val="11"/>
      <color rgb="FFFF000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8497B0"/>
        <bgColor rgb="FF80808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808080"/>
      </patternFill>
    </fill>
    <fill>
      <patternFill patternType="solid">
        <fgColor theme="3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164" fontId="10" fillId="0" borderId="0" applyBorder="0" applyProtection="0"/>
    <xf numFmtId="9" fontId="10" fillId="0" borderId="0" applyBorder="0" applyProtection="0"/>
    <xf numFmtId="9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" fillId="0" borderId="0"/>
    <xf numFmtId="0" fontId="14" fillId="0" borderId="0" applyNumberFormat="0" applyBorder="0" applyProtection="0">
      <alignment horizontal="center"/>
    </xf>
    <xf numFmtId="0" fontId="14" fillId="0" borderId="0" applyNumberFormat="0" applyBorder="0" applyProtection="0">
      <alignment horizontal="center" textRotation="90"/>
    </xf>
    <xf numFmtId="0" fontId="15" fillId="0" borderId="0" applyNumberFormat="0" applyBorder="0" applyProtection="0"/>
    <xf numFmtId="170" fontId="15" fillId="0" borderId="0" applyBorder="0" applyProtection="0"/>
    <xf numFmtId="44" fontId="16" fillId="0" borderId="0" applyFont="0" applyFill="0" applyBorder="0" applyAlignment="0" applyProtection="0"/>
    <xf numFmtId="0" fontId="10" fillId="0" borderId="0"/>
    <xf numFmtId="164" fontId="10" fillId="0" borderId="0" applyBorder="0" applyProtection="0"/>
    <xf numFmtId="0" fontId="10" fillId="0" borderId="0"/>
    <xf numFmtId="0" fontId="1" fillId="0" borderId="0"/>
    <xf numFmtId="9" fontId="1" fillId="0" borderId="0" applyFont="0" applyFill="0" applyBorder="0" applyAlignment="0" applyProtection="0"/>
    <xf numFmtId="171" fontId="1" fillId="0" borderId="0" applyFont="0" applyFill="0" applyBorder="0" applyAlignment="0" applyProtection="0"/>
  </cellStyleXfs>
  <cellXfs count="252">
    <xf numFmtId="0" fontId="0" fillId="0" borderId="0" xfId="0"/>
    <xf numFmtId="10" fontId="4" fillId="0" borderId="0" xfId="2" applyNumberFormat="1" applyFont="1" applyProtection="1"/>
    <xf numFmtId="164" fontId="4" fillId="0" borderId="0" xfId="1" applyFont="1" applyProtection="1"/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0" fontId="4" fillId="0" borderId="0" xfId="2" applyNumberFormat="1" applyFont="1" applyBorder="1" applyProtection="1"/>
    <xf numFmtId="164" fontId="4" fillId="0" borderId="0" xfId="1" applyFont="1" applyBorder="1" applyProtection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8" fontId="4" fillId="0" borderId="0" xfId="2" applyNumberFormat="1" applyFont="1" applyProtection="1"/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center" wrapText="1"/>
    </xf>
    <xf numFmtId="4" fontId="6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167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 wrapText="1"/>
    </xf>
    <xf numFmtId="167" fontId="6" fillId="0" borderId="0" xfId="0" applyNumberFormat="1" applyFont="1" applyAlignment="1">
      <alignment horizontal="center" vertical="center"/>
    </xf>
    <xf numFmtId="10" fontId="6" fillId="0" borderId="0" xfId="0" applyNumberFormat="1" applyFont="1" applyAlignment="1">
      <alignment horizontal="center" vertical="center"/>
    </xf>
    <xf numFmtId="169" fontId="6" fillId="0" borderId="0" xfId="4" applyNumberFormat="1" applyFont="1" applyFill="1" applyBorder="1" applyAlignment="1" applyProtection="1">
      <alignment horizontal="center" vertical="center"/>
    </xf>
    <xf numFmtId="9" fontId="6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7" fillId="0" borderId="0" xfId="11" applyFont="1" applyAlignment="1">
      <alignment vertical="center"/>
    </xf>
    <xf numFmtId="0" fontId="18" fillId="0" borderId="0" xfId="11" applyFont="1"/>
    <xf numFmtId="0" fontId="19" fillId="0" borderId="0" xfId="11" applyFont="1"/>
    <xf numFmtId="0" fontId="20" fillId="0" borderId="0" xfId="0" applyFont="1"/>
    <xf numFmtId="0" fontId="22" fillId="0" borderId="0" xfId="0" applyFont="1" applyAlignment="1">
      <alignment horizontal="center"/>
    </xf>
    <xf numFmtId="0" fontId="23" fillId="0" borderId="0" xfId="0" applyFont="1" applyAlignment="1">
      <alignment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center"/>
    </xf>
    <xf numFmtId="165" fontId="23" fillId="2" borderId="1" xfId="0" applyNumberFormat="1" applyFont="1" applyFill="1" applyBorder="1" applyAlignment="1" applyProtection="1">
      <alignment horizontal="center" vertical="center"/>
      <protection locked="0"/>
    </xf>
    <xf numFmtId="49" fontId="23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49" fontId="24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1" fillId="0" borderId="1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1" xfId="0" applyFont="1" applyBorder="1" applyAlignment="1">
      <alignment vertical="center" wrapText="1"/>
    </xf>
    <xf numFmtId="0" fontId="23" fillId="4" borderId="1" xfId="0" applyFont="1" applyFill="1" applyBorder="1" applyAlignment="1">
      <alignment vertical="center" wrapText="1"/>
    </xf>
    <xf numFmtId="0" fontId="26" fillId="0" borderId="0" xfId="0" applyFont="1" applyAlignment="1">
      <alignment vertical="center"/>
    </xf>
    <xf numFmtId="0" fontId="17" fillId="0" borderId="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0" fontId="26" fillId="0" borderId="1" xfId="0" applyFont="1" applyBorder="1" applyAlignment="1">
      <alignment horizontal="center" vertical="center"/>
    </xf>
    <xf numFmtId="4" fontId="26" fillId="5" borderId="1" xfId="0" applyNumberFormat="1" applyFont="1" applyFill="1" applyBorder="1" applyAlignment="1" applyProtection="1">
      <alignment horizontal="center" vertical="center"/>
      <protection locked="0"/>
    </xf>
    <xf numFmtId="9" fontId="26" fillId="0" borderId="1" xfId="2" applyFont="1" applyBorder="1" applyAlignment="1" applyProtection="1">
      <alignment horizontal="center" vertical="center"/>
    </xf>
    <xf numFmtId="4" fontId="26" fillId="3" borderId="1" xfId="0" applyNumberFormat="1" applyFont="1" applyFill="1" applyBorder="1" applyAlignment="1" applyProtection="1">
      <alignment horizontal="center" vertical="center"/>
      <protection locked="0"/>
    </xf>
    <xf numFmtId="9" fontId="26" fillId="0" borderId="1" xfId="0" applyNumberFormat="1" applyFont="1" applyBorder="1" applyAlignment="1">
      <alignment horizontal="center" vertical="center"/>
    </xf>
    <xf numFmtId="4" fontId="17" fillId="0" borderId="1" xfId="0" applyNumberFormat="1" applyFont="1" applyBorder="1" applyAlignment="1">
      <alignment horizontal="center" vertical="center"/>
    </xf>
    <xf numFmtId="0" fontId="17" fillId="3" borderId="0" xfId="0" applyFont="1" applyFill="1" applyAlignment="1">
      <alignment horizontal="right" vertical="center"/>
    </xf>
    <xf numFmtId="4" fontId="17" fillId="3" borderId="0" xfId="0" applyNumberFormat="1" applyFont="1" applyFill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vertical="center"/>
    </xf>
    <xf numFmtId="10" fontId="26" fillId="0" borderId="1" xfId="2" applyNumberFormat="1" applyFont="1" applyBorder="1" applyAlignment="1" applyProtection="1">
      <alignment horizontal="center" vertical="center"/>
    </xf>
    <xf numFmtId="4" fontId="26" fillId="0" borderId="1" xfId="0" applyNumberFormat="1" applyFont="1" applyBorder="1" applyAlignment="1">
      <alignment horizontal="center" vertical="center"/>
    </xf>
    <xf numFmtId="10" fontId="17" fillId="0" borderId="6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0" fontId="27" fillId="3" borderId="0" xfId="0" applyFont="1" applyFill="1" applyAlignment="1">
      <alignment horizontal="left" vertical="center" wrapText="1"/>
    </xf>
    <xf numFmtId="0" fontId="17" fillId="0" borderId="2" xfId="0" applyFont="1" applyBorder="1" applyAlignment="1">
      <alignment horizontal="center" vertical="center" wrapText="1"/>
    </xf>
    <xf numFmtId="166" fontId="26" fillId="0" borderId="1" xfId="0" applyNumberFormat="1" applyFont="1" applyBorder="1" applyAlignment="1">
      <alignment horizontal="center" vertical="center"/>
    </xf>
    <xf numFmtId="166" fontId="26" fillId="0" borderId="1" xfId="0" applyNumberFormat="1" applyFont="1" applyBorder="1" applyAlignment="1" applyProtection="1">
      <alignment horizontal="center" vertical="center"/>
      <protection locked="0"/>
    </xf>
    <xf numFmtId="0" fontId="26" fillId="0" borderId="7" xfId="0" applyFont="1" applyBorder="1" applyAlignment="1">
      <alignment vertical="center"/>
    </xf>
    <xf numFmtId="166" fontId="17" fillId="0" borderId="6" xfId="0" applyNumberFormat="1" applyFont="1" applyBorder="1" applyAlignment="1">
      <alignment horizontal="center" vertical="center"/>
    </xf>
    <xf numFmtId="0" fontId="17" fillId="3" borderId="0" xfId="0" applyFont="1" applyFill="1" applyAlignment="1">
      <alignment vertical="center"/>
    </xf>
    <xf numFmtId="0" fontId="26" fillId="0" borderId="8" xfId="0" applyFont="1" applyBorder="1" applyAlignment="1">
      <alignment vertical="center" wrapText="1"/>
    </xf>
    <xf numFmtId="44" fontId="26" fillId="0" borderId="1" xfId="1" applyNumberFormat="1" applyFont="1" applyBorder="1" applyAlignment="1" applyProtection="1">
      <alignment vertical="center"/>
      <protection locked="0"/>
    </xf>
    <xf numFmtId="4" fontId="26" fillId="0" borderId="1" xfId="0" applyNumberFormat="1" applyFont="1" applyBorder="1" applyAlignment="1" applyProtection="1">
      <alignment horizontal="center" vertical="center"/>
      <protection locked="0"/>
    </xf>
    <xf numFmtId="0" fontId="26" fillId="0" borderId="8" xfId="0" applyFont="1" applyBorder="1" applyAlignment="1">
      <alignment vertical="center"/>
    </xf>
    <xf numFmtId="0" fontId="26" fillId="0" borderId="9" xfId="0" applyFont="1" applyBorder="1" applyAlignment="1">
      <alignment vertical="center"/>
    </xf>
    <xf numFmtId="4" fontId="26" fillId="0" borderId="5" xfId="0" applyNumberFormat="1" applyFont="1" applyBorder="1" applyAlignment="1" applyProtection="1">
      <alignment horizontal="center" vertical="center"/>
      <protection locked="0"/>
    </xf>
    <xf numFmtId="10" fontId="26" fillId="0" borderId="5" xfId="0" applyNumberFormat="1" applyFont="1" applyBorder="1" applyAlignment="1" applyProtection="1">
      <alignment horizontal="center" vertical="center"/>
      <protection locked="0"/>
    </xf>
    <xf numFmtId="4" fontId="17" fillId="0" borderId="6" xfId="0" applyNumberFormat="1" applyFont="1" applyBorder="1" applyAlignment="1">
      <alignment horizontal="center" vertical="center"/>
    </xf>
    <xf numFmtId="0" fontId="28" fillId="0" borderId="0" xfId="0" applyFont="1" applyAlignment="1">
      <alignment vertical="center" wrapText="1"/>
    </xf>
    <xf numFmtId="0" fontId="26" fillId="0" borderId="7" xfId="0" applyFont="1" applyBorder="1" applyAlignment="1">
      <alignment horizontal="center" vertical="center"/>
    </xf>
    <xf numFmtId="0" fontId="26" fillId="0" borderId="2" xfId="0" applyFont="1" applyBorder="1" applyAlignment="1">
      <alignment vertical="center" wrapText="1"/>
    </xf>
    <xf numFmtId="0" fontId="17" fillId="0" borderId="6" xfId="0" applyFont="1" applyBorder="1" applyAlignment="1">
      <alignment horizontal="right" vertical="center" indent="1"/>
    </xf>
    <xf numFmtId="0" fontId="26" fillId="3" borderId="0" xfId="0" applyFont="1" applyFill="1" applyAlignment="1">
      <alignment vertical="center"/>
    </xf>
    <xf numFmtId="0" fontId="26" fillId="3" borderId="0" xfId="0" applyFont="1" applyFill="1" applyAlignment="1">
      <alignment vertical="center" wrapText="1"/>
    </xf>
    <xf numFmtId="10" fontId="26" fillId="0" borderId="2" xfId="2" applyNumberFormat="1" applyFont="1" applyBorder="1" applyAlignment="1" applyProtection="1">
      <alignment horizontal="center" vertical="center"/>
    </xf>
    <xf numFmtId="4" fontId="17" fillId="0" borderId="1" xfId="0" applyNumberFormat="1" applyFont="1" applyBorder="1" applyAlignment="1">
      <alignment horizontal="center" vertical="center" wrapText="1"/>
    </xf>
    <xf numFmtId="0" fontId="26" fillId="3" borderId="0" xfId="0" applyFont="1" applyFill="1" applyAlignment="1">
      <alignment horizontal="left" vertical="center" wrapText="1"/>
    </xf>
    <xf numFmtId="10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0" fontId="26" fillId="3" borderId="1" xfId="0" applyFont="1" applyFill="1" applyBorder="1" applyAlignment="1">
      <alignment vertical="center" wrapText="1"/>
    </xf>
    <xf numFmtId="2" fontId="17" fillId="0" borderId="1" xfId="0" applyNumberFormat="1" applyFont="1" applyBorder="1" applyAlignment="1">
      <alignment horizontal="center" vertical="center"/>
    </xf>
    <xf numFmtId="0" fontId="17" fillId="3" borderId="1" xfId="0" applyFont="1" applyFill="1" applyBorder="1" applyAlignment="1">
      <alignment vertical="center"/>
    </xf>
    <xf numFmtId="0" fontId="17" fillId="3" borderId="1" xfId="0" applyFont="1" applyFill="1" applyBorder="1" applyAlignment="1">
      <alignment horizontal="right" vertical="center" indent="1"/>
    </xf>
    <xf numFmtId="0" fontId="17" fillId="0" borderId="7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0" fontId="17" fillId="0" borderId="5" xfId="0" applyFont="1" applyBorder="1" applyAlignment="1">
      <alignment vertical="center" wrapText="1"/>
    </xf>
    <xf numFmtId="10" fontId="17" fillId="0" borderId="1" xfId="2" applyNumberFormat="1" applyFont="1" applyBorder="1" applyAlignment="1" applyProtection="1">
      <alignment horizontal="center" vertical="center"/>
    </xf>
    <xf numFmtId="10" fontId="17" fillId="0" borderId="5" xfId="0" applyNumberFormat="1" applyFont="1" applyBorder="1" applyAlignment="1" applyProtection="1">
      <alignment horizontal="center" vertical="center"/>
      <protection locked="0"/>
    </xf>
    <xf numFmtId="0" fontId="17" fillId="0" borderId="8" xfId="0" applyFont="1" applyBorder="1" applyAlignment="1">
      <alignment vertical="center" wrapText="1"/>
    </xf>
    <xf numFmtId="166" fontId="17" fillId="0" borderId="6" xfId="0" applyNumberFormat="1" applyFont="1" applyBorder="1" applyAlignment="1">
      <alignment horizontal="right" vertical="center" indent="1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vertical="center" wrapText="1"/>
    </xf>
    <xf numFmtId="10" fontId="17" fillId="0" borderId="11" xfId="2" applyNumberFormat="1" applyFont="1" applyBorder="1" applyAlignment="1" applyProtection="1">
      <alignment horizontal="center" vertical="center"/>
    </xf>
    <xf numFmtId="4" fontId="26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indent="4"/>
    </xf>
    <xf numFmtId="4" fontId="17" fillId="0" borderId="12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right" vertical="center" wrapText="1" indent="1"/>
    </xf>
    <xf numFmtId="0" fontId="26" fillId="0" borderId="3" xfId="0" applyFont="1" applyBorder="1" applyAlignment="1">
      <alignment horizontal="center" vertical="center"/>
    </xf>
    <xf numFmtId="0" fontId="26" fillId="0" borderId="3" xfId="0" applyFont="1" applyBorder="1" applyAlignment="1">
      <alignment vertical="center" wrapText="1"/>
    </xf>
    <xf numFmtId="164" fontId="21" fillId="0" borderId="1" xfId="1" applyFont="1" applyBorder="1" applyProtection="1"/>
    <xf numFmtId="0" fontId="29" fillId="0" borderId="0" xfId="0" applyFont="1" applyAlignment="1">
      <alignment horizontal="center"/>
    </xf>
    <xf numFmtId="0" fontId="21" fillId="0" borderId="3" xfId="0" applyFont="1" applyBorder="1" applyAlignment="1">
      <alignment vertical="center"/>
    </xf>
    <xf numFmtId="0" fontId="21" fillId="0" borderId="4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49" fontId="25" fillId="0" borderId="0" xfId="0" applyNumberFormat="1" applyFont="1" applyAlignment="1">
      <alignment vertical="center"/>
    </xf>
    <xf numFmtId="0" fontId="21" fillId="0" borderId="2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1" xfId="0" applyFont="1" applyBorder="1" applyAlignment="1">
      <alignment vertical="center"/>
    </xf>
    <xf numFmtId="4" fontId="23" fillId="5" borderId="1" xfId="0" applyNumberFormat="1" applyFont="1" applyFill="1" applyBorder="1" applyAlignment="1" applyProtection="1">
      <alignment horizontal="center" vertical="center"/>
      <protection locked="0"/>
    </xf>
    <xf numFmtId="9" fontId="23" fillId="0" borderId="1" xfId="2" applyFont="1" applyBorder="1" applyAlignment="1" applyProtection="1">
      <alignment horizontal="center" vertical="center"/>
    </xf>
    <xf numFmtId="4" fontId="23" fillId="3" borderId="1" xfId="0" applyNumberFormat="1" applyFont="1" applyFill="1" applyBorder="1" applyAlignment="1" applyProtection="1">
      <alignment horizontal="center" vertical="center"/>
      <protection locked="0"/>
    </xf>
    <xf numFmtId="9" fontId="23" fillId="0" borderId="1" xfId="0" applyNumberFormat="1" applyFont="1" applyBorder="1" applyAlignment="1">
      <alignment horizontal="center" vertical="center"/>
    </xf>
    <xf numFmtId="4" fontId="21" fillId="0" borderId="1" xfId="0" applyNumberFormat="1" applyFont="1" applyBorder="1" applyAlignment="1">
      <alignment horizontal="center" vertical="center"/>
    </xf>
    <xf numFmtId="0" fontId="21" fillId="3" borderId="0" xfId="0" applyFont="1" applyFill="1" applyAlignment="1">
      <alignment horizontal="right" vertical="center"/>
    </xf>
    <xf numFmtId="4" fontId="21" fillId="3" borderId="0" xfId="0" applyNumberFormat="1" applyFont="1" applyFill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vertical="center"/>
    </xf>
    <xf numFmtId="10" fontId="23" fillId="0" borderId="1" xfId="2" applyNumberFormat="1" applyFont="1" applyBorder="1" applyAlignment="1" applyProtection="1">
      <alignment horizontal="center" vertical="center"/>
    </xf>
    <xf numFmtId="4" fontId="23" fillId="0" borderId="1" xfId="0" applyNumberFormat="1" applyFont="1" applyBorder="1" applyAlignment="1">
      <alignment horizontal="center" vertical="center"/>
    </xf>
    <xf numFmtId="10" fontId="21" fillId="0" borderId="6" xfId="0" applyNumberFormat="1" applyFont="1" applyBorder="1" applyAlignment="1">
      <alignment horizontal="center" vertical="center"/>
    </xf>
    <xf numFmtId="0" fontId="30" fillId="3" borderId="0" xfId="0" applyFont="1" applyFill="1" applyAlignment="1">
      <alignment horizontal="left" vertical="center" wrapText="1"/>
    </xf>
    <xf numFmtId="0" fontId="21" fillId="0" borderId="2" xfId="0" applyFont="1" applyBorder="1" applyAlignment="1">
      <alignment horizontal="center" vertical="center" wrapText="1"/>
    </xf>
    <xf numFmtId="166" fontId="23" fillId="0" borderId="1" xfId="0" applyNumberFormat="1" applyFont="1" applyBorder="1" applyAlignment="1">
      <alignment horizontal="center" vertical="center"/>
    </xf>
    <xf numFmtId="166" fontId="23" fillId="0" borderId="1" xfId="0" applyNumberFormat="1" applyFont="1" applyBorder="1" applyAlignment="1" applyProtection="1">
      <alignment horizontal="center" vertical="center"/>
      <protection locked="0"/>
    </xf>
    <xf numFmtId="0" fontId="23" fillId="0" borderId="7" xfId="0" applyFont="1" applyBorder="1" applyAlignment="1">
      <alignment vertical="center"/>
    </xf>
    <xf numFmtId="166" fontId="21" fillId="0" borderId="6" xfId="0" applyNumberFormat="1" applyFont="1" applyBorder="1" applyAlignment="1">
      <alignment horizontal="center" vertical="center"/>
    </xf>
    <xf numFmtId="0" fontId="21" fillId="3" borderId="0" xfId="0" applyFont="1" applyFill="1" applyAlignment="1">
      <alignment vertical="center"/>
    </xf>
    <xf numFmtId="0" fontId="23" fillId="0" borderId="8" xfId="0" applyFont="1" applyBorder="1" applyAlignment="1">
      <alignment vertical="center" wrapText="1"/>
    </xf>
    <xf numFmtId="44" fontId="23" fillId="0" borderId="1" xfId="1" applyNumberFormat="1" applyFont="1" applyBorder="1" applyAlignment="1" applyProtection="1">
      <alignment vertical="center"/>
      <protection locked="0"/>
    </xf>
    <xf numFmtId="4" fontId="23" fillId="0" borderId="1" xfId="0" applyNumberFormat="1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>
      <alignment vertical="center"/>
    </xf>
    <xf numFmtId="0" fontId="23" fillId="0" borderId="9" xfId="0" applyFont="1" applyBorder="1" applyAlignment="1">
      <alignment vertical="center"/>
    </xf>
    <xf numFmtId="4" fontId="23" fillId="0" borderId="5" xfId="0" applyNumberFormat="1" applyFont="1" applyBorder="1" applyAlignment="1" applyProtection="1">
      <alignment horizontal="center" vertical="center"/>
      <protection locked="0"/>
    </xf>
    <xf numFmtId="10" fontId="23" fillId="0" borderId="5" xfId="0" applyNumberFormat="1" applyFont="1" applyBorder="1" applyAlignment="1" applyProtection="1">
      <alignment horizontal="center" vertical="center"/>
      <protection locked="0"/>
    </xf>
    <xf numFmtId="4" fontId="21" fillId="0" borderId="6" xfId="0" applyNumberFormat="1" applyFont="1" applyBorder="1" applyAlignment="1">
      <alignment horizontal="center" vertical="center"/>
    </xf>
    <xf numFmtId="0" fontId="31" fillId="0" borderId="0" xfId="0" applyFont="1" applyAlignment="1">
      <alignment vertical="center" wrapText="1"/>
    </xf>
    <xf numFmtId="0" fontId="23" fillId="0" borderId="7" xfId="0" applyFont="1" applyBorder="1" applyAlignment="1">
      <alignment horizontal="center" vertical="center"/>
    </xf>
    <xf numFmtId="0" fontId="23" fillId="0" borderId="2" xfId="0" applyFont="1" applyBorder="1" applyAlignment="1">
      <alignment vertical="center" wrapText="1"/>
    </xf>
    <xf numFmtId="0" fontId="21" fillId="0" borderId="6" xfId="0" applyFont="1" applyBorder="1" applyAlignment="1">
      <alignment horizontal="right" vertical="center" indent="1"/>
    </xf>
    <xf numFmtId="0" fontId="23" fillId="3" borderId="0" xfId="0" applyFont="1" applyFill="1" applyAlignment="1">
      <alignment vertical="center"/>
    </xf>
    <xf numFmtId="0" fontId="23" fillId="3" borderId="0" xfId="0" applyFont="1" applyFill="1" applyAlignment="1">
      <alignment vertical="center" wrapText="1"/>
    </xf>
    <xf numFmtId="10" fontId="23" fillId="0" borderId="2" xfId="2" applyNumberFormat="1" applyFont="1" applyBorder="1" applyAlignment="1" applyProtection="1">
      <alignment horizontal="center" vertical="center"/>
    </xf>
    <xf numFmtId="4" fontId="21" fillId="0" borderId="1" xfId="0" applyNumberFormat="1" applyFont="1" applyBorder="1" applyAlignment="1">
      <alignment horizontal="center" vertical="center" wrapText="1"/>
    </xf>
    <xf numFmtId="10" fontId="23" fillId="0" borderId="1" xfId="0" applyNumberFormat="1" applyFont="1" applyBorder="1" applyAlignment="1">
      <alignment horizontal="center" vertical="center"/>
    </xf>
    <xf numFmtId="2" fontId="23" fillId="0" borderId="1" xfId="0" applyNumberFormat="1" applyFont="1" applyBorder="1" applyAlignment="1">
      <alignment horizontal="center" vertical="center"/>
    </xf>
    <xf numFmtId="0" fontId="23" fillId="3" borderId="1" xfId="0" applyFont="1" applyFill="1" applyBorder="1" applyAlignment="1">
      <alignment vertical="center" wrapText="1"/>
    </xf>
    <xf numFmtId="2" fontId="21" fillId="0" borderId="1" xfId="0" applyNumberFormat="1" applyFont="1" applyBorder="1" applyAlignment="1">
      <alignment horizontal="center" vertical="center"/>
    </xf>
    <xf numFmtId="0" fontId="21" fillId="3" borderId="1" xfId="0" applyFont="1" applyFill="1" applyBorder="1" applyAlignment="1">
      <alignment vertical="center"/>
    </xf>
    <xf numFmtId="0" fontId="21" fillId="3" borderId="1" xfId="0" applyFont="1" applyFill="1" applyBorder="1" applyAlignment="1">
      <alignment horizontal="right" vertical="center" indent="1"/>
    </xf>
    <xf numFmtId="0" fontId="21" fillId="0" borderId="7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/>
    </xf>
    <xf numFmtId="0" fontId="21" fillId="0" borderId="5" xfId="0" applyFont="1" applyBorder="1" applyAlignment="1">
      <alignment vertical="center" wrapText="1"/>
    </xf>
    <xf numFmtId="0" fontId="21" fillId="0" borderId="8" xfId="0" applyFont="1" applyBorder="1" applyAlignment="1">
      <alignment vertical="center" wrapText="1"/>
    </xf>
    <xf numFmtId="166" fontId="21" fillId="0" borderId="6" xfId="0" applyNumberFormat="1" applyFont="1" applyBorder="1" applyAlignment="1">
      <alignment horizontal="right" vertical="center" indent="1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vertical="center" wrapText="1"/>
    </xf>
    <xf numFmtId="10" fontId="21" fillId="0" borderId="11" xfId="2" applyNumberFormat="1" applyFont="1" applyBorder="1" applyAlignment="1" applyProtection="1">
      <alignment horizontal="center" vertical="center"/>
    </xf>
    <xf numFmtId="4" fontId="23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indent="4"/>
    </xf>
    <xf numFmtId="4" fontId="21" fillId="0" borderId="12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right" vertical="center" wrapText="1" inden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vertical="center" wrapText="1"/>
    </xf>
    <xf numFmtId="0" fontId="17" fillId="3" borderId="0" xfId="0" applyFont="1" applyFill="1" applyAlignment="1">
      <alignment horizontal="right" vertical="center" indent="1"/>
    </xf>
    <xf numFmtId="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right" vertical="center"/>
    </xf>
    <xf numFmtId="164" fontId="21" fillId="0" borderId="0" xfId="1" applyFont="1" applyBorder="1" applyProtection="1"/>
    <xf numFmtId="0" fontId="32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33" fillId="0" borderId="0" xfId="5" applyFont="1"/>
    <xf numFmtId="0" fontId="34" fillId="0" borderId="0" xfId="0" applyFont="1"/>
    <xf numFmtId="0" fontId="17" fillId="0" borderId="0" xfId="0" applyFont="1" applyAlignment="1">
      <alignment horizontal="center" vertical="center"/>
    </xf>
    <xf numFmtId="0" fontId="35" fillId="6" borderId="1" xfId="0" applyFont="1" applyFill="1" applyBorder="1" applyAlignment="1">
      <alignment vertical="center" wrapText="1"/>
    </xf>
    <xf numFmtId="0" fontId="35" fillId="6" borderId="1" xfId="0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/>
    </xf>
    <xf numFmtId="164" fontId="36" fillId="0" borderId="1" xfId="1" applyFont="1" applyBorder="1" applyAlignment="1">
      <alignment horizontal="center" vertical="center"/>
    </xf>
    <xf numFmtId="164" fontId="38" fillId="0" borderId="1" xfId="1" applyFont="1" applyBorder="1" applyAlignment="1">
      <alignment vertical="center"/>
    </xf>
    <xf numFmtId="0" fontId="19" fillId="0" borderId="0" xfId="0" applyFont="1"/>
    <xf numFmtId="44" fontId="37" fillId="0" borderId="1" xfId="0" applyNumberFormat="1" applyFont="1" applyBorder="1" applyAlignment="1">
      <alignment horizontal="center" vertical="center"/>
    </xf>
    <xf numFmtId="44" fontId="39" fillId="0" borderId="1" xfId="1" applyNumberFormat="1" applyFont="1" applyBorder="1" applyAlignment="1" applyProtection="1">
      <alignment vertical="center"/>
    </xf>
    <xf numFmtId="44" fontId="40" fillId="0" borderId="1" xfId="1" applyNumberFormat="1" applyFont="1" applyBorder="1" applyAlignment="1" applyProtection="1">
      <alignment vertical="center"/>
    </xf>
    <xf numFmtId="0" fontId="36" fillId="0" borderId="2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right" vertical="center"/>
    </xf>
    <xf numFmtId="0" fontId="17" fillId="0" borderId="6" xfId="0" applyFont="1" applyBorder="1" applyAlignment="1">
      <alignment horizontal="right" vertical="center"/>
    </xf>
    <xf numFmtId="0" fontId="17" fillId="0" borderId="8" xfId="0" applyFont="1" applyBorder="1" applyAlignment="1">
      <alignment horizontal="right" vertical="center"/>
    </xf>
    <xf numFmtId="0" fontId="17" fillId="0" borderId="1" xfId="0" applyFont="1" applyBorder="1" applyAlignment="1">
      <alignment horizontal="right" vertical="center" wrapText="1" indent="1"/>
    </xf>
    <xf numFmtId="0" fontId="28" fillId="0" borderId="9" xfId="0" applyFont="1" applyBorder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17" fillId="3" borderId="0" xfId="0" applyFont="1" applyFill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2" fillId="0" borderId="0" xfId="0" applyFont="1" applyAlignment="1">
      <alignment horizontal="center"/>
    </xf>
    <xf numFmtId="0" fontId="17" fillId="0" borderId="1" xfId="0" applyFont="1" applyBorder="1" applyAlignment="1">
      <alignment horizontal="right" vertical="center"/>
    </xf>
    <xf numFmtId="0" fontId="21" fillId="0" borderId="1" xfId="0" applyFont="1" applyBorder="1" applyAlignment="1">
      <alignment horizontal="left" vertical="center"/>
    </xf>
    <xf numFmtId="0" fontId="17" fillId="0" borderId="9" xfId="0" applyFont="1" applyBorder="1" applyAlignment="1">
      <alignment horizontal="right" vertical="center"/>
    </xf>
    <xf numFmtId="0" fontId="17" fillId="0" borderId="13" xfId="0" applyFont="1" applyBorder="1" applyAlignment="1">
      <alignment horizontal="right" vertical="center"/>
    </xf>
    <xf numFmtId="0" fontId="23" fillId="0" borderId="2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4" fontId="23" fillId="5" borderId="2" xfId="0" applyNumberFormat="1" applyFont="1" applyFill="1" applyBorder="1" applyAlignment="1" applyProtection="1">
      <alignment horizontal="center" vertical="center" wrapText="1"/>
      <protection locked="0"/>
    </xf>
    <xf numFmtId="4" fontId="23" fillId="5" borderId="6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7" xfId="0" applyFont="1" applyBorder="1" applyAlignment="1">
      <alignment horizontal="right" vertical="center"/>
    </xf>
    <xf numFmtId="0" fontId="17" fillId="0" borderId="11" xfId="0" applyFont="1" applyBorder="1" applyAlignment="1">
      <alignment horizontal="right" vertical="center" wrapText="1" indent="1"/>
    </xf>
    <xf numFmtId="4" fontId="40" fillId="4" borderId="1" xfId="1" applyNumberFormat="1" applyFont="1" applyFill="1" applyBorder="1" applyAlignment="1" applyProtection="1">
      <alignment horizontal="center" vertical="center"/>
    </xf>
    <xf numFmtId="0" fontId="17" fillId="0" borderId="0" xfId="0" applyFont="1" applyAlignment="1">
      <alignment horizontal="left" vertical="center"/>
    </xf>
    <xf numFmtId="4" fontId="23" fillId="0" borderId="2" xfId="0" applyNumberFormat="1" applyFont="1" applyBorder="1" applyAlignment="1" applyProtection="1">
      <alignment horizontal="center" vertical="center" wrapText="1"/>
      <protection locked="0"/>
    </xf>
    <xf numFmtId="4" fontId="23" fillId="0" borderId="6" xfId="0" applyNumberFormat="1" applyFont="1" applyBorder="1" applyAlignment="1" applyProtection="1">
      <alignment horizontal="center" vertical="center" wrapText="1"/>
      <protection locked="0"/>
    </xf>
    <xf numFmtId="0" fontId="21" fillId="0" borderId="0" xfId="0" applyFont="1" applyAlignment="1">
      <alignment horizontal="left" vertical="center"/>
    </xf>
    <xf numFmtId="0" fontId="29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right" vertical="center"/>
    </xf>
    <xf numFmtId="0" fontId="21" fillId="0" borderId="11" xfId="0" applyFont="1" applyBorder="1" applyAlignment="1">
      <alignment horizontal="right" vertical="center" wrapText="1" indent="1"/>
    </xf>
    <xf numFmtId="0" fontId="21" fillId="0" borderId="2" xfId="0" applyFont="1" applyBorder="1" applyAlignment="1">
      <alignment horizontal="right" vertical="center"/>
    </xf>
    <xf numFmtId="0" fontId="21" fillId="0" borderId="8" xfId="0" applyFont="1" applyBorder="1" applyAlignment="1">
      <alignment horizontal="right" vertical="center"/>
    </xf>
    <xf numFmtId="0" fontId="21" fillId="0" borderId="6" xfId="0" applyFont="1" applyBorder="1" applyAlignment="1">
      <alignment horizontal="right" vertical="center"/>
    </xf>
    <xf numFmtId="0" fontId="21" fillId="3" borderId="0" xfId="0" applyFont="1" applyFill="1" applyAlignment="1">
      <alignment horizontal="left" vertical="center"/>
    </xf>
    <xf numFmtId="0" fontId="21" fillId="3" borderId="14" xfId="0" applyFont="1" applyFill="1" applyBorder="1" applyAlignment="1">
      <alignment horizontal="left" vertical="center"/>
    </xf>
    <xf numFmtId="0" fontId="21" fillId="0" borderId="7" xfId="0" applyFont="1" applyBorder="1" applyAlignment="1">
      <alignment horizontal="right" vertical="center"/>
    </xf>
    <xf numFmtId="0" fontId="21" fillId="0" borderId="13" xfId="0" applyFont="1" applyBorder="1" applyAlignment="1">
      <alignment horizontal="right" vertical="center"/>
    </xf>
    <xf numFmtId="0" fontId="21" fillId="0" borderId="9" xfId="0" applyFont="1" applyBorder="1" applyAlignment="1">
      <alignment horizontal="right" vertical="center"/>
    </xf>
    <xf numFmtId="0" fontId="31" fillId="0" borderId="9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right" vertical="center" wrapText="1" indent="1"/>
    </xf>
    <xf numFmtId="0" fontId="22" fillId="0" borderId="0" xfId="0" applyFont="1" applyAlignment="1">
      <alignment horizontal="center"/>
    </xf>
    <xf numFmtId="0" fontId="38" fillId="0" borderId="2" xfId="0" applyFont="1" applyBorder="1" applyAlignment="1">
      <alignment horizontal="right" vertical="center" indent="4"/>
    </xf>
    <xf numFmtId="0" fontId="38" fillId="0" borderId="8" xfId="0" applyFont="1" applyBorder="1" applyAlignment="1">
      <alignment horizontal="right" vertical="center" indent="4"/>
    </xf>
    <xf numFmtId="0" fontId="38" fillId="0" borderId="6" xfId="0" applyFont="1" applyBorder="1" applyAlignment="1">
      <alignment horizontal="right" vertical="center" indent="4"/>
    </xf>
  </cellXfs>
  <cellStyles count="17">
    <cellStyle name="Heading" xfId="6" xr:uid="{00000000-0005-0000-0000-000000000000}"/>
    <cellStyle name="Heading1" xfId="7" xr:uid="{00000000-0005-0000-0000-000001000000}"/>
    <cellStyle name="Moeda" xfId="1" builtinId="4"/>
    <cellStyle name="Moeda 2" xfId="16" xr:uid="{00000000-0005-0000-0000-000003000000}"/>
    <cellStyle name="Moeda 3" xfId="12" xr:uid="{00000000-0005-0000-0000-000004000000}"/>
    <cellStyle name="Moeda 4" xfId="10" xr:uid="{00000000-0005-0000-0000-000005000000}"/>
    <cellStyle name="Normal" xfId="0" builtinId="0"/>
    <cellStyle name="Normal 2" xfId="14" xr:uid="{00000000-0005-0000-0000-000007000000}"/>
    <cellStyle name="Normal 3" xfId="11" xr:uid="{00000000-0005-0000-0000-000008000000}"/>
    <cellStyle name="Normal 4" xfId="5" xr:uid="{00000000-0005-0000-0000-000009000000}"/>
    <cellStyle name="Porcentagem" xfId="2" builtinId="5"/>
    <cellStyle name="Porcentagem 2" xfId="3" xr:uid="{00000000-0005-0000-0000-00000B000000}"/>
    <cellStyle name="Porcentagem 2 2" xfId="15" xr:uid="{00000000-0005-0000-0000-00000C000000}"/>
    <cellStyle name="Result" xfId="8" xr:uid="{00000000-0005-0000-0000-00000D000000}"/>
    <cellStyle name="Result2" xfId="9" xr:uid="{00000000-0005-0000-0000-00000E000000}"/>
    <cellStyle name="TableStyleLight1" xfId="13" xr:uid="{00000000-0005-0000-0000-00000F000000}"/>
    <cellStyle name="Vírgula" xfId="4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5E0B4"/>
      <rgbColor rgb="00808080"/>
      <rgbColor rgb="009999FF"/>
      <rgbColor rgb="00993366"/>
      <rgbColor rgb="00FBE5D6"/>
      <rgbColor rgb="00DEEBF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66CCFF"/>
      <rgbColor rgb="00FF99CC"/>
      <rgbColor rgb="00CC99FF"/>
      <rgbColor rgb="00F8CBAD"/>
      <rgbColor rgb="003366FF"/>
      <rgbColor rgb="0033CCCC"/>
      <rgbColor rgb="0099CC00"/>
      <rgbColor rgb="00FFCC00"/>
      <rgbColor rgb="00FF9900"/>
      <rgbColor rgb="00FF6600"/>
      <rgbColor rgb="00666699"/>
      <rgbColor rgb="008497B0"/>
      <rgbColor rgb="00003366"/>
      <rgbColor rgb="00339966"/>
      <rgbColor rgb="00003300"/>
      <rgbColor rgb="00333300"/>
      <rgbColor rgb="00993300"/>
      <rgbColor rgb="00993366"/>
      <rgbColor rgb="001F4E7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20"/>
  <sheetViews>
    <sheetView view="pageBreakPreview" zoomScale="85" zoomScaleNormal="100" zoomScaleSheetLayoutView="85" zoomScalePageLayoutView="75" workbookViewId="0">
      <selection activeCell="A119" sqref="A119:C119"/>
    </sheetView>
  </sheetViews>
  <sheetFormatPr defaultColWidth="9.1796875" defaultRowHeight="14.5"/>
  <cols>
    <col min="1" max="1" width="9.1796875" style="3"/>
    <col min="2" max="2" width="75.453125" style="3" customWidth="1"/>
    <col min="3" max="3" width="31.1796875" style="3" bestFit="1" customWidth="1"/>
    <col min="4" max="4" width="31.453125" style="3" customWidth="1"/>
    <col min="5" max="5" width="17.1796875" style="1" customWidth="1"/>
    <col min="6" max="6" width="18.453125" style="2" customWidth="1"/>
    <col min="7" max="7" width="31.54296875" style="3" customWidth="1"/>
    <col min="8" max="16384" width="9.1796875" style="3"/>
  </cols>
  <sheetData>
    <row r="1" spans="1:6">
      <c r="A1" s="216"/>
      <c r="B1" s="216"/>
      <c r="C1" s="216"/>
      <c r="D1" s="216"/>
    </row>
    <row r="2" spans="1:6">
      <c r="A2" s="216"/>
      <c r="B2" s="216"/>
      <c r="C2" s="216"/>
      <c r="D2" s="216"/>
    </row>
    <row r="3" spans="1:6">
      <c r="A3" s="27"/>
      <c r="B3" s="27"/>
      <c r="C3" s="27"/>
      <c r="D3" s="27"/>
    </row>
    <row r="4" spans="1:6">
      <c r="A4" s="27"/>
      <c r="B4" s="27"/>
      <c r="C4" s="27"/>
      <c r="D4" s="27"/>
    </row>
    <row r="5" spans="1:6">
      <c r="A5" s="27"/>
      <c r="B5" s="27"/>
      <c r="C5" s="27"/>
      <c r="D5" s="27"/>
    </row>
    <row r="6" spans="1:6">
      <c r="A6" s="27"/>
      <c r="B6" s="27"/>
      <c r="C6" s="27"/>
      <c r="D6" s="27"/>
    </row>
    <row r="7" spans="1:6">
      <c r="A7" s="27"/>
      <c r="B7" s="27"/>
      <c r="C7" s="27"/>
      <c r="D7" s="27"/>
    </row>
    <row r="9" spans="1:6" ht="15">
      <c r="A9" s="213" t="s">
        <v>147</v>
      </c>
      <c r="B9" s="213"/>
      <c r="C9" s="213"/>
      <c r="D9" s="213"/>
    </row>
    <row r="10" spans="1:6" ht="15">
      <c r="A10" s="213"/>
      <c r="B10" s="213"/>
      <c r="C10" s="213"/>
      <c r="D10" s="213"/>
    </row>
    <row r="11" spans="1:6" ht="15.75" customHeight="1">
      <c r="A11" s="213"/>
      <c r="B11" s="213"/>
      <c r="C11" s="213"/>
      <c r="D11" s="213"/>
    </row>
    <row r="12" spans="1:6" s="4" customFormat="1" ht="29.25" customHeight="1">
      <c r="A12" s="213" t="s">
        <v>126</v>
      </c>
      <c r="B12" s="213"/>
      <c r="C12" s="213"/>
      <c r="D12" s="213"/>
      <c r="E12" s="1"/>
      <c r="F12" s="2"/>
    </row>
    <row r="13" spans="1:6" ht="30" customHeight="1">
      <c r="A13" s="33"/>
      <c r="B13" s="33"/>
      <c r="C13" s="33"/>
      <c r="D13" s="33"/>
    </row>
    <row r="14" spans="1:6" ht="30" customHeight="1">
      <c r="A14" s="34" t="s">
        <v>1</v>
      </c>
      <c r="B14" s="35"/>
      <c r="C14" s="36"/>
      <c r="D14" s="33"/>
    </row>
    <row r="15" spans="1:6" ht="30" customHeight="1">
      <c r="A15" s="37" t="s">
        <v>2</v>
      </c>
      <c r="B15" s="38" t="s">
        <v>3</v>
      </c>
      <c r="C15" s="39" t="s">
        <v>65</v>
      </c>
      <c r="D15" s="33"/>
    </row>
    <row r="16" spans="1:6" ht="30" customHeight="1">
      <c r="A16" s="37" t="s">
        <v>4</v>
      </c>
      <c r="B16" s="38" t="s">
        <v>5</v>
      </c>
      <c r="C16" s="40" t="s">
        <v>64</v>
      </c>
      <c r="D16" s="33"/>
    </row>
    <row r="17" spans="1:16" s="6" customFormat="1" ht="30" customHeight="1">
      <c r="A17" s="41"/>
      <c r="B17" s="42"/>
      <c r="C17" s="43"/>
      <c r="D17" s="44"/>
      <c r="E17" s="1"/>
      <c r="F17" s="2"/>
    </row>
    <row r="18" spans="1:16" ht="30" customHeight="1">
      <c r="A18" s="36" t="s">
        <v>6</v>
      </c>
      <c r="B18" s="36"/>
      <c r="C18" s="36"/>
      <c r="D18" s="36"/>
    </row>
    <row r="19" spans="1:16" s="7" customFormat="1" ht="30" customHeight="1">
      <c r="A19" s="45"/>
      <c r="B19" s="45" t="s">
        <v>7</v>
      </c>
      <c r="C19" s="46"/>
      <c r="D19" s="46"/>
      <c r="E19" s="1"/>
      <c r="F19" s="2"/>
    </row>
    <row r="20" spans="1:16" s="8" customFormat="1" ht="30" customHeight="1">
      <c r="A20" s="37"/>
      <c r="B20" s="37" t="s">
        <v>8</v>
      </c>
      <c r="C20" s="47"/>
      <c r="D20" s="47"/>
      <c r="E20" s="1"/>
      <c r="F20" s="2"/>
    </row>
    <row r="21" spans="1:16" ht="30" customHeight="1">
      <c r="A21" s="33"/>
      <c r="B21" s="33"/>
      <c r="C21" s="33"/>
      <c r="D21" s="33"/>
    </row>
    <row r="22" spans="1:16" ht="30" customHeight="1">
      <c r="A22" s="36" t="s">
        <v>9</v>
      </c>
      <c r="B22" s="36"/>
      <c r="C22" s="36"/>
      <c r="D22" s="36"/>
      <c r="E22" s="9"/>
      <c r="F22" s="10"/>
      <c r="G22" s="5"/>
      <c r="H22" s="5"/>
      <c r="I22" s="5"/>
      <c r="J22" s="5"/>
      <c r="K22" s="5"/>
      <c r="L22" s="5"/>
      <c r="M22" s="5"/>
      <c r="N22" s="5"/>
    </row>
    <row r="23" spans="1:16" ht="30" customHeight="1">
      <c r="A23" s="218" t="s">
        <v>10</v>
      </c>
      <c r="B23" s="218"/>
      <c r="C23" s="218"/>
      <c r="D23" s="218"/>
    </row>
    <row r="24" spans="1:16" ht="30" customHeight="1">
      <c r="A24" s="37">
        <v>1</v>
      </c>
      <c r="B24" s="48" t="s">
        <v>11</v>
      </c>
      <c r="C24" s="221" t="s">
        <v>109</v>
      </c>
      <c r="D24" s="222"/>
    </row>
    <row r="25" spans="1:16" ht="30" customHeight="1">
      <c r="A25" s="37">
        <v>2</v>
      </c>
      <c r="B25" s="48" t="s">
        <v>12</v>
      </c>
      <c r="C25" s="223" t="s">
        <v>108</v>
      </c>
      <c r="D25" s="224"/>
    </row>
    <row r="26" spans="1:16" ht="31.5" customHeight="1">
      <c r="A26" s="37">
        <v>3</v>
      </c>
      <c r="B26" s="48" t="s">
        <v>63</v>
      </c>
      <c r="C26" s="225" t="s">
        <v>66</v>
      </c>
      <c r="D26" s="226"/>
    </row>
    <row r="27" spans="1:16" ht="30" customHeight="1">
      <c r="A27" s="37">
        <v>4</v>
      </c>
      <c r="B27" s="49" t="s">
        <v>0</v>
      </c>
      <c r="C27" s="229">
        <v>12055.2</v>
      </c>
      <c r="D27" s="229"/>
    </row>
    <row r="28" spans="1:16" ht="30" customHeight="1">
      <c r="A28" s="36"/>
      <c r="B28" s="36"/>
      <c r="C28" s="36"/>
      <c r="D28" s="50"/>
      <c r="P28" s="4"/>
    </row>
    <row r="29" spans="1:16" ht="30" customHeight="1">
      <c r="A29" s="230" t="s">
        <v>13</v>
      </c>
      <c r="B29" s="230"/>
      <c r="C29" s="230"/>
      <c r="D29" s="230"/>
      <c r="P29" s="4"/>
    </row>
    <row r="30" spans="1:16" ht="30" customHeight="1">
      <c r="A30" s="36"/>
      <c r="B30" s="36"/>
      <c r="C30" s="36"/>
      <c r="D30" s="36"/>
      <c r="E30" s="9"/>
      <c r="F30" s="10"/>
      <c r="G30" s="5"/>
      <c r="H30" s="5"/>
      <c r="I30" s="5"/>
      <c r="J30" s="5"/>
      <c r="K30" s="5"/>
      <c r="L30" s="5"/>
      <c r="M30" s="5"/>
      <c r="N30" s="5"/>
      <c r="P30" s="4"/>
    </row>
    <row r="31" spans="1:16" ht="30" customHeight="1">
      <c r="A31" s="51">
        <v>1</v>
      </c>
      <c r="B31" s="51" t="s">
        <v>14</v>
      </c>
      <c r="C31" s="52" t="s">
        <v>67</v>
      </c>
      <c r="D31" s="52" t="s">
        <v>15</v>
      </c>
      <c r="E31" s="9"/>
      <c r="F31" s="10"/>
      <c r="G31" s="5"/>
      <c r="H31" s="5"/>
      <c r="I31" s="5"/>
      <c r="J31" s="5"/>
      <c r="K31" s="5"/>
      <c r="L31" s="5"/>
      <c r="M31" s="5"/>
      <c r="N31" s="5"/>
      <c r="P31" s="4"/>
    </row>
    <row r="32" spans="1:16" s="8" customFormat="1" ht="30" customHeight="1">
      <c r="A32" s="53" t="s">
        <v>2</v>
      </c>
      <c r="B32" s="54" t="s">
        <v>0</v>
      </c>
      <c r="C32" s="55" t="s">
        <v>71</v>
      </c>
      <c r="D32" s="56">
        <f>C27</f>
        <v>12055.2</v>
      </c>
      <c r="E32" s="1"/>
      <c r="F32" s="2"/>
    </row>
    <row r="33" spans="1:16" s="8" customFormat="1" ht="30" customHeight="1">
      <c r="A33" s="53" t="s">
        <v>4</v>
      </c>
      <c r="B33" s="54" t="s">
        <v>16</v>
      </c>
      <c r="C33" s="57">
        <v>0</v>
      </c>
      <c r="D33" s="58">
        <f>C33*D32</f>
        <v>0</v>
      </c>
      <c r="E33" s="1"/>
      <c r="F33" s="2"/>
    </row>
    <row r="34" spans="1:16" s="8" customFormat="1" ht="30" customHeight="1">
      <c r="A34" s="53" t="s">
        <v>30</v>
      </c>
      <c r="B34" s="54" t="s">
        <v>80</v>
      </c>
      <c r="C34" s="59">
        <v>0</v>
      </c>
      <c r="D34" s="56">
        <v>0</v>
      </c>
      <c r="E34" s="1"/>
      <c r="F34" s="2"/>
    </row>
    <row r="35" spans="1:16" s="8" customFormat="1" ht="30" customHeight="1">
      <c r="A35" s="53" t="s">
        <v>31</v>
      </c>
      <c r="B35" s="54" t="s">
        <v>81</v>
      </c>
      <c r="C35" s="59">
        <v>0</v>
      </c>
      <c r="D35" s="56">
        <v>0</v>
      </c>
      <c r="E35" s="1"/>
      <c r="F35" s="2"/>
    </row>
    <row r="36" spans="1:16" s="8" customFormat="1" ht="30" customHeight="1">
      <c r="A36" s="53" t="s">
        <v>32</v>
      </c>
      <c r="B36" s="54" t="s">
        <v>82</v>
      </c>
      <c r="C36" s="59">
        <v>0</v>
      </c>
      <c r="D36" s="56">
        <v>0</v>
      </c>
      <c r="E36" s="1"/>
      <c r="F36" s="2"/>
    </row>
    <row r="37" spans="1:16" s="8" customFormat="1" ht="30" customHeight="1">
      <c r="A37" s="53" t="s">
        <v>33</v>
      </c>
      <c r="B37" s="54" t="s">
        <v>83</v>
      </c>
      <c r="C37" s="59">
        <v>0</v>
      </c>
      <c r="D37" s="56">
        <v>0</v>
      </c>
      <c r="E37" s="1"/>
      <c r="F37" s="2"/>
    </row>
    <row r="38" spans="1:16" ht="30" customHeight="1">
      <c r="A38" s="55" t="s">
        <v>35</v>
      </c>
      <c r="B38" s="54" t="s">
        <v>84</v>
      </c>
      <c r="C38" s="59">
        <v>0</v>
      </c>
      <c r="D38" s="56">
        <v>0</v>
      </c>
    </row>
    <row r="39" spans="1:16" ht="30" customHeight="1">
      <c r="A39" s="208" t="s">
        <v>17</v>
      </c>
      <c r="B39" s="210"/>
      <c r="C39" s="209"/>
      <c r="D39" s="60">
        <f>SUM(D32:D38)</f>
        <v>12055.2</v>
      </c>
    </row>
    <row r="40" spans="1:16" ht="30" customHeight="1">
      <c r="A40" s="61"/>
      <c r="B40" s="61"/>
      <c r="C40" s="61"/>
      <c r="D40" s="62"/>
    </row>
    <row r="41" spans="1:16" ht="30" customHeight="1">
      <c r="A41" s="214" t="s">
        <v>18</v>
      </c>
      <c r="B41" s="214"/>
      <c r="C41" s="214"/>
      <c r="D41" s="214"/>
      <c r="P41" s="4"/>
    </row>
    <row r="42" spans="1:16" ht="30" customHeight="1">
      <c r="A42" s="215" t="s">
        <v>93</v>
      </c>
      <c r="B42" s="215"/>
      <c r="C42" s="215"/>
      <c r="D42" s="215"/>
      <c r="P42" s="4"/>
    </row>
    <row r="43" spans="1:16" ht="30" customHeight="1">
      <c r="A43" s="52" t="s">
        <v>19</v>
      </c>
      <c r="B43" s="51" t="s">
        <v>20</v>
      </c>
      <c r="C43" s="63" t="s">
        <v>21</v>
      </c>
      <c r="D43" s="63" t="s">
        <v>15</v>
      </c>
      <c r="E43" s="9"/>
      <c r="F43" s="10"/>
      <c r="G43" s="5"/>
      <c r="H43" s="5"/>
      <c r="I43" s="5"/>
      <c r="J43" s="5"/>
      <c r="K43" s="5"/>
      <c r="L43" s="5"/>
      <c r="M43" s="5"/>
      <c r="N43" s="5"/>
      <c r="P43" s="4"/>
    </row>
    <row r="44" spans="1:16" ht="30" customHeight="1">
      <c r="A44" s="64" t="s">
        <v>2</v>
      </c>
      <c r="B44" s="65" t="s">
        <v>92</v>
      </c>
      <c r="C44" s="66">
        <v>8.3299999999999999E-2</v>
      </c>
      <c r="D44" s="67">
        <f>$C$44*$D$39</f>
        <v>1004.19816</v>
      </c>
      <c r="E44" s="9"/>
      <c r="F44" s="10"/>
      <c r="G44" s="5"/>
      <c r="H44" s="5"/>
      <c r="I44" s="5"/>
      <c r="J44" s="5"/>
      <c r="K44" s="5"/>
      <c r="L44" s="5"/>
      <c r="M44" s="5"/>
      <c r="N44" s="5"/>
      <c r="P44" s="4"/>
    </row>
    <row r="45" spans="1:16" ht="30" customHeight="1">
      <c r="A45" s="64" t="s">
        <v>4</v>
      </c>
      <c r="B45" s="65" t="s">
        <v>91</v>
      </c>
      <c r="C45" s="66">
        <v>0.121</v>
      </c>
      <c r="D45" s="67">
        <f>$C$45*$D$39</f>
        <v>1458.6792</v>
      </c>
    </row>
    <row r="46" spans="1:16" ht="30" customHeight="1">
      <c r="A46" s="208" t="s">
        <v>72</v>
      </c>
      <c r="B46" s="209"/>
      <c r="C46" s="68">
        <f>SUM(C44:C45)</f>
        <v>0.20429999999999998</v>
      </c>
      <c r="D46" s="60">
        <f>SUM(D44:D45)</f>
        <v>2462.87736</v>
      </c>
    </row>
    <row r="47" spans="1:16" ht="36.75" customHeight="1">
      <c r="A47" s="64" t="s">
        <v>30</v>
      </c>
      <c r="B47" s="69" t="s">
        <v>98</v>
      </c>
      <c r="C47" s="66">
        <v>7.8200000000000006E-2</v>
      </c>
      <c r="D47" s="60">
        <f>$C$47*$D$39</f>
        <v>942.7166400000001</v>
      </c>
    </row>
    <row r="48" spans="1:16" s="11" customFormat="1" ht="30" customHeight="1">
      <c r="A48" s="227" t="s">
        <v>62</v>
      </c>
      <c r="B48" s="220"/>
      <c r="C48" s="68">
        <f>SUM(C46:C47)</f>
        <v>0.28249999999999997</v>
      </c>
      <c r="D48" s="60">
        <f>D46+D47</f>
        <v>3405.5940000000001</v>
      </c>
      <c r="E48" s="1"/>
      <c r="F48" s="2"/>
    </row>
    <row r="49" spans="1:16" ht="30" customHeight="1">
      <c r="A49" s="70"/>
      <c r="B49" s="70"/>
      <c r="C49" s="70"/>
      <c r="D49" s="70"/>
    </row>
    <row r="50" spans="1:16" ht="29.25" customHeight="1">
      <c r="A50" s="214" t="s">
        <v>23</v>
      </c>
      <c r="B50" s="214"/>
      <c r="C50" s="214"/>
      <c r="D50" s="214"/>
      <c r="E50" s="9"/>
      <c r="F50" s="10"/>
      <c r="G50" s="5"/>
      <c r="H50" s="5"/>
      <c r="I50" s="5"/>
      <c r="J50" s="5"/>
      <c r="K50" s="5"/>
      <c r="L50" s="5"/>
      <c r="M50" s="5"/>
      <c r="N50" s="5"/>
    </row>
    <row r="51" spans="1:16" ht="30" customHeight="1">
      <c r="A51" s="76"/>
      <c r="B51" s="76"/>
      <c r="C51" s="186"/>
      <c r="D51" s="187"/>
      <c r="E51" s="9"/>
      <c r="F51" s="10"/>
      <c r="G51" s="5"/>
      <c r="H51" s="5"/>
      <c r="I51" s="5"/>
      <c r="J51" s="5"/>
      <c r="K51" s="5"/>
      <c r="L51" s="5"/>
      <c r="M51" s="5"/>
      <c r="N51" s="5"/>
    </row>
    <row r="52" spans="1:16" ht="30" customHeight="1">
      <c r="A52" s="52" t="s">
        <v>25</v>
      </c>
      <c r="B52" s="71" t="s">
        <v>26</v>
      </c>
      <c r="C52" s="52" t="s">
        <v>27</v>
      </c>
      <c r="D52" s="52" t="s">
        <v>15</v>
      </c>
    </row>
    <row r="53" spans="1:16" ht="30" customHeight="1">
      <c r="A53" s="55" t="s">
        <v>2</v>
      </c>
      <c r="B53" s="65" t="s">
        <v>28</v>
      </c>
      <c r="C53" s="72">
        <v>0.2</v>
      </c>
      <c r="D53" s="67">
        <f>$C$53*($D$39+$D$46)</f>
        <v>2903.6154720000004</v>
      </c>
    </row>
    <row r="54" spans="1:16" ht="30" customHeight="1">
      <c r="A54" s="55" t="s">
        <v>4</v>
      </c>
      <c r="B54" s="65" t="s">
        <v>29</v>
      </c>
      <c r="C54" s="72">
        <v>2.5000000000000001E-2</v>
      </c>
      <c r="D54" s="67">
        <f>$C$54*($D$39+$D$46)</f>
        <v>362.95193400000005</v>
      </c>
      <c r="M54" s="4"/>
    </row>
    <row r="55" spans="1:16" ht="30" customHeight="1">
      <c r="A55" s="55" t="s">
        <v>30</v>
      </c>
      <c r="B55" s="65" t="s">
        <v>87</v>
      </c>
      <c r="C55" s="73">
        <v>0.03</v>
      </c>
      <c r="D55" s="67">
        <f>$C$55*($D$39+$D$46)</f>
        <v>435.54232080000003</v>
      </c>
      <c r="M55" s="4"/>
    </row>
    <row r="56" spans="1:16" ht="30" customHeight="1">
      <c r="A56" s="55" t="s">
        <v>31</v>
      </c>
      <c r="B56" s="65" t="s">
        <v>85</v>
      </c>
      <c r="C56" s="72">
        <v>1.4999999999999999E-2</v>
      </c>
      <c r="D56" s="67">
        <f>$C$56*($D$39+$D$46)</f>
        <v>217.77116040000001</v>
      </c>
      <c r="M56" s="4"/>
    </row>
    <row r="57" spans="1:16" ht="30" customHeight="1">
      <c r="A57" s="55" t="s">
        <v>32</v>
      </c>
      <c r="B57" s="65" t="s">
        <v>86</v>
      </c>
      <c r="C57" s="72">
        <v>0.01</v>
      </c>
      <c r="D57" s="67">
        <f>$C$57*($D$39+$D$46)</f>
        <v>145.18077360000001</v>
      </c>
      <c r="M57" s="4"/>
    </row>
    <row r="58" spans="1:16" ht="30" customHeight="1">
      <c r="A58" s="53" t="s">
        <v>33</v>
      </c>
      <c r="B58" s="74" t="s">
        <v>34</v>
      </c>
      <c r="C58" s="72">
        <v>6.0000000000000001E-3</v>
      </c>
      <c r="D58" s="67">
        <f>$C$58*($D$39+$D$46)</f>
        <v>87.108464160000011</v>
      </c>
      <c r="M58" s="4"/>
    </row>
    <row r="59" spans="1:16" ht="30" customHeight="1">
      <c r="A59" s="55" t="s">
        <v>35</v>
      </c>
      <c r="B59" s="65" t="s">
        <v>36</v>
      </c>
      <c r="C59" s="72">
        <v>2E-3</v>
      </c>
      <c r="D59" s="67">
        <f>$C$59*($D$39+$D$46)</f>
        <v>29.036154720000003</v>
      </c>
      <c r="M59" s="4"/>
    </row>
    <row r="60" spans="1:16" ht="30" customHeight="1">
      <c r="A60" s="53" t="s">
        <v>37</v>
      </c>
      <c r="B60" s="74" t="s">
        <v>38</v>
      </c>
      <c r="C60" s="72">
        <v>0.08</v>
      </c>
      <c r="D60" s="67">
        <f>$C$60*($D$39+$D$46)</f>
        <v>1161.4461888000001</v>
      </c>
      <c r="M60" s="4"/>
    </row>
    <row r="61" spans="1:16" ht="30" customHeight="1">
      <c r="A61" s="219" t="s">
        <v>22</v>
      </c>
      <c r="B61" s="220"/>
      <c r="C61" s="75">
        <f>SUM(C53:C60)</f>
        <v>0.36800000000000005</v>
      </c>
      <c r="D61" s="60">
        <f>SUM(D53:D60)</f>
        <v>5342.6524684800006</v>
      </c>
      <c r="E61" s="9"/>
      <c r="P61" s="4"/>
    </row>
    <row r="62" spans="1:16" s="12" customFormat="1" ht="30" customHeight="1">
      <c r="A62" s="70"/>
      <c r="B62" s="70"/>
      <c r="C62" s="70"/>
      <c r="D62" s="70"/>
      <c r="E62" s="9"/>
      <c r="F62" s="2"/>
    </row>
    <row r="63" spans="1:16" ht="30" customHeight="1">
      <c r="A63" s="76" t="s">
        <v>39</v>
      </c>
      <c r="B63" s="76"/>
      <c r="C63" s="70"/>
      <c r="D63" s="70"/>
      <c r="E63" s="9"/>
      <c r="P63" s="12"/>
    </row>
    <row r="64" spans="1:16" ht="30" customHeight="1">
      <c r="A64" s="63" t="s">
        <v>40</v>
      </c>
      <c r="B64" s="71" t="s">
        <v>41</v>
      </c>
      <c r="C64" s="52" t="s">
        <v>24</v>
      </c>
      <c r="D64" s="52" t="s">
        <v>15</v>
      </c>
      <c r="E64" s="9"/>
      <c r="P64" s="12"/>
    </row>
    <row r="65" spans="1:16" ht="30" customHeight="1">
      <c r="A65" s="55" t="s">
        <v>2</v>
      </c>
      <c r="B65" s="77" t="s">
        <v>42</v>
      </c>
      <c r="C65" s="78"/>
      <c r="D65" s="79">
        <f>$C$65*2*22</f>
        <v>0</v>
      </c>
      <c r="E65" s="9"/>
      <c r="P65" s="12"/>
    </row>
    <row r="66" spans="1:16" ht="30" customHeight="1">
      <c r="A66" s="55" t="s">
        <v>4</v>
      </c>
      <c r="B66" s="80" t="s">
        <v>73</v>
      </c>
      <c r="C66" s="202">
        <v>35.299999999999997</v>
      </c>
      <c r="D66" s="67">
        <f>($C$66*22)-(($C$66*22)*20%)</f>
        <v>621.28</v>
      </c>
    </row>
    <row r="67" spans="1:16" ht="30" customHeight="1">
      <c r="A67" s="55" t="s">
        <v>30</v>
      </c>
      <c r="B67" s="80" t="s">
        <v>68</v>
      </c>
      <c r="C67" s="79"/>
      <c r="D67" s="79"/>
    </row>
    <row r="68" spans="1:16" ht="30" customHeight="1">
      <c r="A68" s="55" t="s">
        <v>31</v>
      </c>
      <c r="B68" s="81" t="s">
        <v>88</v>
      </c>
      <c r="C68" s="82"/>
      <c r="D68" s="82">
        <f>5.37*2</f>
        <v>10.74</v>
      </c>
    </row>
    <row r="69" spans="1:16" ht="30" customHeight="1">
      <c r="A69" s="55" t="s">
        <v>32</v>
      </c>
      <c r="B69" s="81" t="s">
        <v>99</v>
      </c>
      <c r="C69" s="83">
        <v>0.2611</v>
      </c>
      <c r="D69" s="82">
        <f>284*C69</f>
        <v>74.1524</v>
      </c>
    </row>
    <row r="70" spans="1:16" ht="30" customHeight="1">
      <c r="A70" s="55" t="s">
        <v>33</v>
      </c>
      <c r="B70" s="81" t="s">
        <v>89</v>
      </c>
      <c r="C70" s="83"/>
      <c r="D70" s="82"/>
    </row>
    <row r="71" spans="1:16" ht="30" customHeight="1">
      <c r="A71" s="81"/>
      <c r="B71" s="219" t="s">
        <v>43</v>
      </c>
      <c r="C71" s="220"/>
      <c r="D71" s="84">
        <f>SUM(D65:D70)</f>
        <v>706.17239999999993</v>
      </c>
    </row>
    <row r="72" spans="1:16" ht="30" customHeight="1">
      <c r="A72" s="212"/>
      <c r="B72" s="212"/>
      <c r="C72" s="212"/>
      <c r="D72" s="85"/>
      <c r="E72" s="9"/>
      <c r="F72" s="10"/>
      <c r="H72" s="4"/>
    </row>
    <row r="73" spans="1:16" s="12" customFormat="1" ht="36.75" customHeight="1">
      <c r="A73" s="36" t="s">
        <v>44</v>
      </c>
      <c r="B73" s="50"/>
      <c r="C73" s="50"/>
      <c r="D73" s="50"/>
      <c r="E73" s="9"/>
      <c r="F73" s="10"/>
    </row>
    <row r="74" spans="1:16" ht="30" customHeight="1">
      <c r="A74" s="52">
        <v>2</v>
      </c>
      <c r="B74" s="71" t="s">
        <v>45</v>
      </c>
      <c r="C74" s="52" t="s">
        <v>15</v>
      </c>
      <c r="D74" s="50"/>
      <c r="P74" s="4"/>
    </row>
    <row r="75" spans="1:16" ht="30" customHeight="1">
      <c r="A75" s="64" t="s">
        <v>19</v>
      </c>
      <c r="B75" s="65" t="s">
        <v>94</v>
      </c>
      <c r="C75" s="67">
        <f>$D$46</f>
        <v>2462.87736</v>
      </c>
      <c r="D75" s="50"/>
      <c r="P75" s="4"/>
    </row>
    <row r="76" spans="1:16" ht="30" customHeight="1">
      <c r="A76" s="86" t="s">
        <v>25</v>
      </c>
      <c r="B76" s="87" t="s">
        <v>74</v>
      </c>
      <c r="C76" s="67">
        <f>($D$39+$D$46)*36.8%</f>
        <v>5342.6524684800006</v>
      </c>
      <c r="D76" s="50"/>
      <c r="P76" s="4"/>
    </row>
    <row r="77" spans="1:16" ht="30" customHeight="1">
      <c r="A77" s="55" t="s">
        <v>40</v>
      </c>
      <c r="B77" s="80" t="s">
        <v>41</v>
      </c>
      <c r="C77" s="67">
        <f>$D$71</f>
        <v>706.17239999999993</v>
      </c>
      <c r="D77" s="50"/>
      <c r="P77" s="4"/>
    </row>
    <row r="78" spans="1:16" ht="30" customHeight="1">
      <c r="A78" s="65"/>
      <c r="B78" s="88" t="s">
        <v>43</v>
      </c>
      <c r="C78" s="60">
        <f>SUM(C75:C77)</f>
        <v>8511.7022284800005</v>
      </c>
      <c r="D78" s="50"/>
      <c r="P78" s="4"/>
    </row>
    <row r="79" spans="1:16" ht="30" customHeight="1">
      <c r="A79" s="89"/>
      <c r="B79" s="89"/>
      <c r="C79" s="89"/>
      <c r="D79" s="89"/>
      <c r="E79" s="13"/>
      <c r="P79" s="4"/>
    </row>
    <row r="80" spans="1:16" ht="30" customHeight="1">
      <c r="A80" s="76" t="s">
        <v>46</v>
      </c>
      <c r="B80" s="76"/>
      <c r="C80" s="90"/>
      <c r="D80" s="90"/>
      <c r="E80" s="9"/>
      <c r="P80" s="4"/>
    </row>
    <row r="81" spans="1:17" ht="30" customHeight="1">
      <c r="A81" s="52">
        <v>3</v>
      </c>
      <c r="B81" s="51" t="s">
        <v>47</v>
      </c>
      <c r="C81" s="52" t="s">
        <v>21</v>
      </c>
      <c r="D81" s="52" t="s">
        <v>15</v>
      </c>
    </row>
    <row r="82" spans="1:17" ht="30" customHeight="1">
      <c r="A82" s="64" t="s">
        <v>2</v>
      </c>
      <c r="B82" s="65" t="s">
        <v>100</v>
      </c>
      <c r="C82" s="91">
        <v>1.24E-2</v>
      </c>
      <c r="D82" s="67">
        <f>$D$39*$C$82</f>
        <v>149.48447999999999</v>
      </c>
      <c r="E82" s="9"/>
      <c r="G82" s="5"/>
      <c r="H82" s="5"/>
      <c r="I82" s="5"/>
      <c r="J82" s="5"/>
      <c r="K82" s="5"/>
      <c r="L82" s="5"/>
      <c r="M82" s="5"/>
      <c r="N82" s="5"/>
    </row>
    <row r="83" spans="1:17" ht="30" customHeight="1">
      <c r="A83" s="64" t="s">
        <v>4</v>
      </c>
      <c r="B83" s="65" t="s">
        <v>101</v>
      </c>
      <c r="C83" s="91">
        <v>0.08</v>
      </c>
      <c r="D83" s="67">
        <f>$D$82*$C$83</f>
        <v>11.958758399999999</v>
      </c>
      <c r="E83" s="9"/>
      <c r="F83" s="10"/>
      <c r="G83" s="5"/>
      <c r="H83" s="5"/>
      <c r="I83" s="5"/>
      <c r="J83" s="5"/>
      <c r="K83" s="5"/>
      <c r="L83" s="5"/>
      <c r="M83" s="5"/>
      <c r="N83" s="5"/>
    </row>
    <row r="84" spans="1:17" ht="30" customHeight="1">
      <c r="A84" s="86" t="s">
        <v>30</v>
      </c>
      <c r="B84" s="87" t="s">
        <v>102</v>
      </c>
      <c r="C84" s="91">
        <f>1.24%*(40%+10%)*8</f>
        <v>4.9599999999999998E-2</v>
      </c>
      <c r="D84" s="67">
        <f>$D$82*$C$84</f>
        <v>7.4144302079999989</v>
      </c>
    </row>
    <row r="85" spans="1:17" ht="30" customHeight="1">
      <c r="A85" s="64" t="s">
        <v>31</v>
      </c>
      <c r="B85" s="65" t="s">
        <v>103</v>
      </c>
      <c r="C85" s="91">
        <f>(((7/30)/12)*100%)</f>
        <v>1.9444444444444445E-2</v>
      </c>
      <c r="D85" s="67">
        <f>$D$39*$C$85</f>
        <v>234.40666666666669</v>
      </c>
      <c r="E85" s="9"/>
    </row>
    <row r="86" spans="1:17" ht="30" customHeight="1">
      <c r="A86" s="64" t="s">
        <v>32</v>
      </c>
      <c r="B86" s="87" t="s">
        <v>104</v>
      </c>
      <c r="C86" s="91">
        <v>0.36799999999999999</v>
      </c>
      <c r="D86" s="67">
        <f>$D$85*$C$86</f>
        <v>86.261653333333342</v>
      </c>
      <c r="E86" s="9"/>
    </row>
    <row r="87" spans="1:17" ht="30" customHeight="1">
      <c r="A87" s="86" t="s">
        <v>33</v>
      </c>
      <c r="B87" s="87" t="s">
        <v>105</v>
      </c>
      <c r="C87" s="91">
        <f>1.94%*(40%+10%)*8</f>
        <v>7.7600000000000002E-2</v>
      </c>
      <c r="D87" s="67">
        <f>$D$85*$C$87</f>
        <v>18.189957333333336</v>
      </c>
      <c r="E87" s="9"/>
    </row>
    <row r="88" spans="1:17" ht="30" customHeight="1">
      <c r="A88" s="211" t="s">
        <v>22</v>
      </c>
      <c r="B88" s="211"/>
      <c r="C88" s="211"/>
      <c r="D88" s="92">
        <f>SUM(D82:D87)</f>
        <v>507.71594594133336</v>
      </c>
      <c r="E88" s="9"/>
      <c r="F88" s="10"/>
      <c r="G88" s="14"/>
      <c r="H88" s="14"/>
      <c r="I88" s="14"/>
      <c r="J88" s="14"/>
      <c r="K88" s="14"/>
      <c r="L88" s="14"/>
      <c r="M88" s="14"/>
      <c r="N88" s="14"/>
      <c r="O88" s="14"/>
      <c r="Q88" s="4"/>
    </row>
    <row r="89" spans="1:17" s="16" customFormat="1" ht="30" customHeight="1">
      <c r="A89" s="93"/>
      <c r="B89" s="93"/>
      <c r="C89" s="93"/>
      <c r="D89" s="93"/>
      <c r="E89" s="9"/>
      <c r="F89" s="10"/>
      <c r="G89" s="15"/>
      <c r="H89" s="15"/>
      <c r="I89" s="15"/>
      <c r="J89" s="15"/>
      <c r="K89" s="15"/>
      <c r="L89" s="15"/>
      <c r="M89" s="15"/>
      <c r="N89" s="15"/>
      <c r="O89" s="15"/>
      <c r="Q89" s="17"/>
    </row>
    <row r="90" spans="1:17" ht="30" customHeight="1">
      <c r="A90" s="76" t="s">
        <v>106</v>
      </c>
      <c r="B90" s="89"/>
      <c r="C90" s="89"/>
      <c r="D90" s="89"/>
      <c r="E90" s="9"/>
      <c r="F90" s="10"/>
      <c r="G90" s="18"/>
      <c r="H90" s="18"/>
      <c r="I90" s="18"/>
      <c r="J90" s="18"/>
      <c r="K90" s="18"/>
      <c r="L90" s="18"/>
      <c r="M90" s="18"/>
      <c r="N90" s="18"/>
      <c r="P90" s="4"/>
    </row>
    <row r="91" spans="1:17" ht="30" customHeight="1">
      <c r="A91" s="76" t="s">
        <v>75</v>
      </c>
      <c r="B91" s="70"/>
      <c r="C91" s="89"/>
      <c r="D91" s="89"/>
      <c r="E91" s="9"/>
      <c r="F91" s="10"/>
      <c r="G91" s="5"/>
      <c r="H91" s="5"/>
      <c r="I91" s="5"/>
      <c r="J91" s="5"/>
      <c r="K91" s="5"/>
      <c r="L91" s="5"/>
      <c r="M91" s="5"/>
      <c r="N91" s="5"/>
      <c r="P91" s="4"/>
    </row>
    <row r="92" spans="1:17" ht="30" customHeight="1">
      <c r="A92" s="52" t="s">
        <v>76</v>
      </c>
      <c r="B92" s="71" t="s">
        <v>69</v>
      </c>
      <c r="C92" s="52" t="s">
        <v>67</v>
      </c>
      <c r="D92" s="52" t="s">
        <v>15</v>
      </c>
      <c r="E92" s="9"/>
      <c r="F92" s="10"/>
      <c r="G92" s="25"/>
      <c r="H92" s="19"/>
    </row>
    <row r="93" spans="1:17" ht="30" customHeight="1">
      <c r="A93" s="55" t="s">
        <v>2</v>
      </c>
      <c r="B93" s="69" t="s">
        <v>95</v>
      </c>
      <c r="C93" s="94">
        <v>1E-3</v>
      </c>
      <c r="D93" s="95">
        <f>($D$46+$D$39)*((4/12)/12)*C93</f>
        <v>0.40327992666666668</v>
      </c>
      <c r="E93" s="9"/>
      <c r="F93" s="10"/>
      <c r="G93" s="26"/>
      <c r="H93" s="19"/>
    </row>
    <row r="94" spans="1:17" ht="46.5" customHeight="1">
      <c r="A94" s="55" t="s">
        <v>4</v>
      </c>
      <c r="B94" s="96" t="s">
        <v>90</v>
      </c>
      <c r="C94" s="72">
        <f>$C$61</f>
        <v>0.36800000000000005</v>
      </c>
      <c r="D94" s="95">
        <f>$D$93*$C$94</f>
        <v>0.14840701301333337</v>
      </c>
      <c r="E94" s="9"/>
      <c r="F94" s="10"/>
      <c r="G94" s="25"/>
      <c r="H94" s="19"/>
    </row>
    <row r="95" spans="1:17" ht="46.5" customHeight="1">
      <c r="A95" s="208" t="s">
        <v>62</v>
      </c>
      <c r="B95" s="210"/>
      <c r="C95" s="209"/>
      <c r="D95" s="97">
        <f>SUM(D93:D94)</f>
        <v>0.55168693968000004</v>
      </c>
      <c r="E95" s="9"/>
      <c r="F95" s="10"/>
      <c r="G95" s="26"/>
      <c r="H95" s="19"/>
    </row>
    <row r="96" spans="1:17" s="20" customFormat="1" ht="30" customHeight="1">
      <c r="A96" s="89"/>
      <c r="B96" s="89"/>
      <c r="C96" s="89"/>
      <c r="D96" s="89"/>
      <c r="E96" s="9"/>
      <c r="F96" s="10"/>
    </row>
    <row r="97" spans="1:14" ht="30" customHeight="1">
      <c r="A97" s="76" t="s">
        <v>70</v>
      </c>
      <c r="B97" s="76"/>
      <c r="C97" s="76"/>
      <c r="D97" s="76"/>
      <c r="E97" s="9"/>
      <c r="F97" s="10"/>
      <c r="G97" s="20"/>
      <c r="H97" s="20"/>
    </row>
    <row r="98" spans="1:14" ht="30" customHeight="1">
      <c r="A98" s="98"/>
      <c r="B98" s="98"/>
      <c r="C98" s="99" t="s">
        <v>48</v>
      </c>
      <c r="D98" s="60">
        <f>$D$39+$C$78+$D$88+$D$95</f>
        <v>21075.169861361017</v>
      </c>
      <c r="E98" s="9"/>
      <c r="F98" s="10"/>
      <c r="G98" s="21"/>
      <c r="H98" s="22"/>
    </row>
    <row r="99" spans="1:14" ht="30" customHeight="1">
      <c r="A99" s="52">
        <v>5</v>
      </c>
      <c r="B99" s="100" t="s">
        <v>49</v>
      </c>
      <c r="C99" s="63" t="s">
        <v>50</v>
      </c>
      <c r="D99" s="101" t="s">
        <v>15</v>
      </c>
      <c r="E99" s="9"/>
      <c r="F99" s="10"/>
      <c r="G99" s="23"/>
      <c r="H99" s="19"/>
    </row>
    <row r="100" spans="1:14" ht="30" customHeight="1">
      <c r="A100" s="102" t="s">
        <v>2</v>
      </c>
      <c r="B100" s="103" t="s">
        <v>51</v>
      </c>
      <c r="C100" s="104">
        <v>4.4900000000000002E-2</v>
      </c>
      <c r="D100" s="92">
        <f>$D$98*$C$100</f>
        <v>946.2751267751097</v>
      </c>
      <c r="E100" s="9"/>
      <c r="F100" s="10"/>
      <c r="G100" s="24"/>
      <c r="H100" s="19"/>
    </row>
    <row r="101" spans="1:14" ht="30" customHeight="1">
      <c r="A101" s="63" t="s">
        <v>4</v>
      </c>
      <c r="B101" s="103" t="s">
        <v>52</v>
      </c>
      <c r="C101" s="105">
        <v>3.0700000000000002E-2</v>
      </c>
      <c r="D101" s="92">
        <f>$C$101*($D$98+$D$100)</f>
        <v>676.05836113577902</v>
      </c>
      <c r="E101" s="9"/>
      <c r="F101" s="10"/>
      <c r="G101" s="24"/>
      <c r="H101" s="22"/>
    </row>
    <row r="102" spans="1:14" ht="30" customHeight="1">
      <c r="A102" s="51"/>
      <c r="B102" s="106"/>
      <c r="C102" s="107" t="s">
        <v>53</v>
      </c>
      <c r="D102" s="92">
        <f>($D$98+$D$100+$D$101)/(1-$C$103)</f>
        <v>26469.391660958492</v>
      </c>
    </row>
    <row r="103" spans="1:14" ht="30" customHeight="1">
      <c r="A103" s="108" t="s">
        <v>30</v>
      </c>
      <c r="B103" s="109" t="s">
        <v>54</v>
      </c>
      <c r="C103" s="110">
        <f>SUM(C104:C105)</f>
        <v>0.14250000000000002</v>
      </c>
      <c r="D103" s="92">
        <f>$C$103*$D$102</f>
        <v>3771.8883116865854</v>
      </c>
    </row>
    <row r="104" spans="1:14" ht="30" customHeight="1">
      <c r="A104" s="55"/>
      <c r="B104" s="69" t="s">
        <v>96</v>
      </c>
      <c r="C104" s="66">
        <v>9.2499999999999999E-2</v>
      </c>
      <c r="D104" s="111">
        <f>$C$104*$D$102</f>
        <v>2448.4187286386605</v>
      </c>
    </row>
    <row r="105" spans="1:14" ht="30" customHeight="1">
      <c r="A105" s="112"/>
      <c r="B105" s="69" t="s">
        <v>55</v>
      </c>
      <c r="C105" s="94">
        <v>0.05</v>
      </c>
      <c r="D105" s="111">
        <f>$C$105*$D$102</f>
        <v>1323.4695830479247</v>
      </c>
      <c r="E105" s="9"/>
      <c r="F105" s="10"/>
      <c r="G105" s="5"/>
      <c r="H105" s="5"/>
      <c r="I105" s="5"/>
      <c r="J105" s="5"/>
      <c r="K105" s="5"/>
      <c r="L105" s="5"/>
      <c r="M105" s="5"/>
      <c r="N105" s="5"/>
    </row>
    <row r="106" spans="1:14" ht="30" customHeight="1">
      <c r="A106" s="228" t="s">
        <v>43</v>
      </c>
      <c r="B106" s="228"/>
      <c r="C106" s="228"/>
      <c r="D106" s="113">
        <f>$D$100+$D$101+$D$103</f>
        <v>5394.2217995974743</v>
      </c>
    </row>
    <row r="107" spans="1:14" ht="30" customHeight="1">
      <c r="A107" s="70"/>
      <c r="B107" s="70"/>
      <c r="C107" s="70"/>
      <c r="D107" s="70"/>
      <c r="E107" s="9"/>
      <c r="F107" s="10"/>
    </row>
    <row r="108" spans="1:14" ht="30" customHeight="1">
      <c r="A108" s="76" t="s">
        <v>56</v>
      </c>
      <c r="B108" s="76"/>
      <c r="C108" s="76"/>
      <c r="D108" s="76"/>
      <c r="E108" s="9"/>
      <c r="F108" s="10"/>
    </row>
    <row r="109" spans="1:14" ht="30" customHeight="1">
      <c r="A109" s="52"/>
      <c r="B109" s="114" t="s">
        <v>57</v>
      </c>
      <c r="C109" s="114" t="s">
        <v>15</v>
      </c>
      <c r="D109" s="50"/>
      <c r="E109" s="9"/>
      <c r="F109" s="10"/>
    </row>
    <row r="110" spans="1:14" ht="30" customHeight="1">
      <c r="A110" s="55" t="s">
        <v>2</v>
      </c>
      <c r="B110" s="69" t="s">
        <v>58</v>
      </c>
      <c r="C110" s="111">
        <f>$D$39</f>
        <v>12055.2</v>
      </c>
      <c r="D110" s="50"/>
      <c r="E110" s="9"/>
      <c r="F110" s="10"/>
    </row>
    <row r="111" spans="1:14" ht="30" customHeight="1">
      <c r="A111" s="55" t="s">
        <v>4</v>
      </c>
      <c r="B111" s="69" t="s">
        <v>59</v>
      </c>
      <c r="C111" s="111">
        <f>$C$78</f>
        <v>8511.7022284800005</v>
      </c>
      <c r="D111" s="50"/>
      <c r="E111" s="9"/>
      <c r="F111" s="10"/>
    </row>
    <row r="112" spans="1:14" ht="30" customHeight="1">
      <c r="A112" s="55" t="s">
        <v>30</v>
      </c>
      <c r="B112" s="69" t="s">
        <v>60</v>
      </c>
      <c r="C112" s="111">
        <f>$D$88</f>
        <v>507.71594594133336</v>
      </c>
      <c r="D112" s="50"/>
      <c r="E112" s="9"/>
      <c r="F112" s="10"/>
    </row>
    <row r="113" spans="1:4" ht="30" customHeight="1">
      <c r="A113" s="55" t="s">
        <v>31</v>
      </c>
      <c r="B113" s="69" t="s">
        <v>78</v>
      </c>
      <c r="C113" s="111">
        <f>$D$95</f>
        <v>0.55168693968000004</v>
      </c>
      <c r="D113" s="50"/>
    </row>
    <row r="114" spans="1:4" ht="30" customHeight="1">
      <c r="A114" s="65"/>
      <c r="B114" s="115" t="s">
        <v>79</v>
      </c>
      <c r="C114" s="92">
        <f>SUM($C$110,$C$111,$C$112,$C$113)</f>
        <v>21075.169861361017</v>
      </c>
      <c r="D114" s="50"/>
    </row>
    <row r="115" spans="1:4" ht="30" customHeight="1">
      <c r="A115" s="116" t="s">
        <v>32</v>
      </c>
      <c r="B115" s="117" t="s">
        <v>77</v>
      </c>
      <c r="C115" s="111">
        <f>$D$106</f>
        <v>5394.2217995974743</v>
      </c>
      <c r="D115" s="50"/>
    </row>
    <row r="116" spans="1:4" ht="30" customHeight="1">
      <c r="A116" s="65"/>
      <c r="B116" s="115" t="s">
        <v>61</v>
      </c>
      <c r="C116" s="92">
        <f>$C$114+$C$115</f>
        <v>26469.391660958492</v>
      </c>
      <c r="D116" s="50"/>
    </row>
    <row r="117" spans="1:4" ht="30" customHeight="1">
      <c r="A117" s="50"/>
      <c r="B117" s="50"/>
      <c r="C117" s="50"/>
      <c r="D117" s="50"/>
    </row>
    <row r="118" spans="1:4" ht="16">
      <c r="A118" s="217" t="s">
        <v>97</v>
      </c>
      <c r="B118" s="217"/>
      <c r="C118" s="118">
        <f>C116</f>
        <v>26469.391660958492</v>
      </c>
      <c r="D118" s="50"/>
    </row>
    <row r="119" spans="1:4" ht="16">
      <c r="A119" s="217" t="s">
        <v>148</v>
      </c>
      <c r="B119" s="217"/>
      <c r="C119" s="118">
        <f>C118*11</f>
        <v>291163.30827054341</v>
      </c>
      <c r="D119" s="50"/>
    </row>
    <row r="120" spans="1:4" ht="16">
      <c r="A120" s="188"/>
      <c r="B120" s="188"/>
      <c r="C120" s="189"/>
      <c r="D120" s="50"/>
    </row>
  </sheetData>
  <mergeCells count="26">
    <mergeCell ref="A1:D1"/>
    <mergeCell ref="A2:D2"/>
    <mergeCell ref="A118:B118"/>
    <mergeCell ref="A119:B119"/>
    <mergeCell ref="A23:D23"/>
    <mergeCell ref="B71:C71"/>
    <mergeCell ref="C24:D24"/>
    <mergeCell ref="C25:D25"/>
    <mergeCell ref="C26:D26"/>
    <mergeCell ref="A48:B48"/>
    <mergeCell ref="A50:D50"/>
    <mergeCell ref="A61:B61"/>
    <mergeCell ref="A106:C106"/>
    <mergeCell ref="C27:D27"/>
    <mergeCell ref="A29:D29"/>
    <mergeCell ref="A39:C39"/>
    <mergeCell ref="A46:B46"/>
    <mergeCell ref="A95:C95"/>
    <mergeCell ref="A88:C88"/>
    <mergeCell ref="A72:C72"/>
    <mergeCell ref="A9:D9"/>
    <mergeCell ref="A10:D10"/>
    <mergeCell ref="A11:D11"/>
    <mergeCell ref="A12:D12"/>
    <mergeCell ref="A41:D41"/>
    <mergeCell ref="A42:D42"/>
  </mergeCells>
  <pageMargins left="1.3779527559055118" right="0.78740157480314965" top="0.59055118110236227" bottom="0.78740157480314965" header="0.51181102362204722" footer="0.51181102362204722"/>
  <pageSetup paperSize="9" scale="53" firstPageNumber="0" fitToHeight="0" orientation="portrait" verticalDpi="598" r:id="rId1"/>
  <headerFooter differentOddEven="1">
    <oddHeader>&amp;R&amp;G</oddHeader>
  </headerFooter>
  <rowBreaks count="2" manualBreakCount="2">
    <brk id="49" max="16383" man="1"/>
    <brk id="88" max="3" man="1"/>
  </rowBreaks>
  <colBreaks count="1" manualBreakCount="1">
    <brk id="4" max="1048575" man="1"/>
  </colBreaks>
  <ignoredErrors>
    <ignoredError sqref="D65" unlockedFormula="1"/>
  </ignoredError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74726-4A1D-4479-8BC8-E789E13E9800}">
  <sheetPr>
    <pageSetUpPr fitToPage="1"/>
  </sheetPr>
  <dimension ref="A1:Q120"/>
  <sheetViews>
    <sheetView view="pageBreakPreview" topLeftCell="A94" zoomScale="70" zoomScaleNormal="100" zoomScaleSheetLayoutView="70" zoomScalePageLayoutView="77" workbookViewId="0">
      <selection activeCell="A13" sqref="A13"/>
    </sheetView>
  </sheetViews>
  <sheetFormatPr defaultColWidth="9.1796875" defaultRowHeight="14.5"/>
  <cols>
    <col min="1" max="1" width="9.1796875" style="3"/>
    <col min="2" max="2" width="75.453125" style="3" customWidth="1"/>
    <col min="3" max="3" width="31.1796875" style="3" bestFit="1" customWidth="1"/>
    <col min="4" max="4" width="34" style="3" customWidth="1"/>
    <col min="5" max="5" width="17.1796875" style="1" customWidth="1"/>
    <col min="6" max="6" width="18.453125" style="2" customWidth="1"/>
    <col min="7" max="7" width="31.54296875" style="3" customWidth="1"/>
    <col min="8" max="16384" width="9.1796875" style="3"/>
  </cols>
  <sheetData>
    <row r="1" spans="1:6">
      <c r="A1" s="216"/>
      <c r="B1" s="216"/>
      <c r="C1" s="216"/>
      <c r="D1" s="216"/>
    </row>
    <row r="2" spans="1:6">
      <c r="A2" s="27"/>
      <c r="B2" s="27"/>
      <c r="C2" s="27"/>
      <c r="D2" s="27"/>
    </row>
    <row r="3" spans="1:6">
      <c r="A3" s="27"/>
      <c r="B3" s="27"/>
      <c r="C3" s="27"/>
      <c r="D3" s="27"/>
    </row>
    <row r="4" spans="1:6">
      <c r="A4" s="27"/>
      <c r="B4" s="27"/>
      <c r="C4" s="27"/>
      <c r="D4" s="27"/>
    </row>
    <row r="5" spans="1:6">
      <c r="A5" s="27"/>
      <c r="B5" s="27"/>
      <c r="C5" s="27"/>
      <c r="D5" s="27"/>
    </row>
    <row r="6" spans="1:6">
      <c r="A6" s="27"/>
      <c r="B6" s="27"/>
      <c r="C6" s="27"/>
      <c r="D6" s="27"/>
    </row>
    <row r="7" spans="1:6">
      <c r="A7" s="216"/>
      <c r="B7" s="216"/>
      <c r="C7" s="216"/>
      <c r="D7" s="216"/>
    </row>
    <row r="9" spans="1:6" ht="15">
      <c r="A9" s="213" t="s">
        <v>147</v>
      </c>
      <c r="B9" s="213"/>
      <c r="C9" s="213"/>
      <c r="D9" s="213"/>
    </row>
    <row r="10" spans="1:6" ht="15">
      <c r="A10" s="213"/>
      <c r="B10" s="213"/>
      <c r="C10" s="213"/>
      <c r="D10" s="213"/>
    </row>
    <row r="11" spans="1:6" ht="15.75" customHeight="1">
      <c r="A11" s="213"/>
      <c r="B11" s="213"/>
      <c r="C11" s="213"/>
      <c r="D11" s="213"/>
    </row>
    <row r="12" spans="1:6" s="4" customFormat="1" ht="29.25" customHeight="1">
      <c r="A12" s="213" t="s">
        <v>130</v>
      </c>
      <c r="B12" s="213"/>
      <c r="C12" s="213"/>
      <c r="D12" s="213"/>
      <c r="E12" s="1"/>
      <c r="F12" s="2"/>
    </row>
    <row r="13" spans="1:6" ht="30" customHeight="1">
      <c r="A13" s="33"/>
      <c r="B13" s="33"/>
      <c r="C13" s="33"/>
      <c r="D13" s="33"/>
    </row>
    <row r="14" spans="1:6" ht="30" customHeight="1">
      <c r="A14" s="34" t="s">
        <v>1</v>
      </c>
      <c r="B14" s="35"/>
      <c r="C14" s="36"/>
      <c r="D14" s="33"/>
    </row>
    <row r="15" spans="1:6" ht="30" customHeight="1">
      <c r="A15" s="37" t="s">
        <v>2</v>
      </c>
      <c r="B15" s="38" t="s">
        <v>3</v>
      </c>
      <c r="C15" s="39" t="s">
        <v>65</v>
      </c>
      <c r="D15" s="33"/>
    </row>
    <row r="16" spans="1:6" ht="30" customHeight="1">
      <c r="A16" s="37" t="s">
        <v>4</v>
      </c>
      <c r="B16" s="38" t="s">
        <v>5</v>
      </c>
      <c r="C16" s="40" t="s">
        <v>64</v>
      </c>
      <c r="D16" s="33"/>
    </row>
    <row r="17" spans="1:16" s="6" customFormat="1" ht="30" customHeight="1">
      <c r="A17" s="41"/>
      <c r="B17" s="42"/>
      <c r="C17" s="43"/>
      <c r="D17" s="44"/>
      <c r="E17" s="1"/>
      <c r="F17" s="2"/>
    </row>
    <row r="18" spans="1:16" ht="30" customHeight="1">
      <c r="A18" s="36" t="s">
        <v>6</v>
      </c>
      <c r="B18" s="36"/>
      <c r="C18" s="36"/>
      <c r="D18" s="36"/>
    </row>
    <row r="19" spans="1:16" s="7" customFormat="1" ht="30" customHeight="1">
      <c r="A19" s="45"/>
      <c r="B19" s="45" t="s">
        <v>7</v>
      </c>
      <c r="C19" s="46"/>
      <c r="D19" s="46"/>
      <c r="E19" s="1"/>
      <c r="F19" s="2"/>
    </row>
    <row r="20" spans="1:16" s="8" customFormat="1" ht="30" customHeight="1">
      <c r="A20" s="37"/>
      <c r="B20" s="37" t="s">
        <v>8</v>
      </c>
      <c r="C20" s="47"/>
      <c r="D20" s="47"/>
      <c r="E20" s="1"/>
      <c r="F20" s="2"/>
    </row>
    <row r="21" spans="1:16" ht="30" customHeight="1">
      <c r="A21" s="33"/>
      <c r="B21" s="33"/>
      <c r="C21" s="33"/>
      <c r="D21" s="33"/>
    </row>
    <row r="22" spans="1:16" ht="30" customHeight="1">
      <c r="A22" s="36" t="s">
        <v>9</v>
      </c>
      <c r="B22" s="36"/>
      <c r="C22" s="36"/>
      <c r="D22" s="36"/>
      <c r="E22" s="9"/>
      <c r="F22" s="10"/>
      <c r="G22" s="5"/>
      <c r="H22" s="5"/>
      <c r="I22" s="5"/>
      <c r="J22" s="5"/>
      <c r="K22" s="5"/>
      <c r="L22" s="5"/>
      <c r="M22" s="5"/>
      <c r="N22" s="5"/>
    </row>
    <row r="23" spans="1:16" ht="30" customHeight="1">
      <c r="A23" s="218" t="s">
        <v>10</v>
      </c>
      <c r="B23" s="218"/>
      <c r="C23" s="218"/>
      <c r="D23" s="218"/>
    </row>
    <row r="24" spans="1:16" ht="30" customHeight="1">
      <c r="A24" s="37">
        <v>1</v>
      </c>
      <c r="B24" s="48" t="s">
        <v>11</v>
      </c>
      <c r="C24" s="221" t="s">
        <v>118</v>
      </c>
      <c r="D24" s="222"/>
    </row>
    <row r="25" spans="1:16" ht="30" customHeight="1">
      <c r="A25" s="37">
        <v>2</v>
      </c>
      <c r="B25" s="48" t="s">
        <v>12</v>
      </c>
      <c r="C25" s="223" t="s">
        <v>169</v>
      </c>
      <c r="D25" s="224"/>
    </row>
    <row r="26" spans="1:16" ht="31.5" customHeight="1">
      <c r="A26" s="37">
        <v>3</v>
      </c>
      <c r="B26" s="48" t="s">
        <v>63</v>
      </c>
      <c r="C26" s="225"/>
      <c r="D26" s="226"/>
    </row>
    <row r="27" spans="1:16" ht="30" customHeight="1">
      <c r="A27" s="37">
        <v>4</v>
      </c>
      <c r="B27" s="49" t="s">
        <v>0</v>
      </c>
      <c r="C27" s="229"/>
      <c r="D27" s="229"/>
    </row>
    <row r="28" spans="1:16" ht="30" customHeight="1">
      <c r="A28" s="36"/>
      <c r="B28" s="36"/>
      <c r="C28" s="36"/>
      <c r="D28" s="50"/>
      <c r="P28" s="4"/>
    </row>
    <row r="29" spans="1:16" ht="30" customHeight="1">
      <c r="A29" s="230" t="s">
        <v>13</v>
      </c>
      <c r="B29" s="230"/>
      <c r="C29" s="230"/>
      <c r="D29" s="230"/>
      <c r="P29" s="4"/>
    </row>
    <row r="30" spans="1:16" ht="30" customHeight="1">
      <c r="A30" s="36"/>
      <c r="B30" s="36"/>
      <c r="C30" s="36"/>
      <c r="D30" s="36"/>
      <c r="E30" s="9"/>
      <c r="F30" s="10"/>
      <c r="G30" s="5"/>
      <c r="H30" s="5"/>
      <c r="I30" s="5"/>
      <c r="J30" s="5"/>
      <c r="K30" s="5"/>
      <c r="L30" s="5"/>
      <c r="M30" s="5"/>
      <c r="N30" s="5"/>
      <c r="P30" s="4"/>
    </row>
    <row r="31" spans="1:16" ht="30" customHeight="1">
      <c r="A31" s="51">
        <v>1</v>
      </c>
      <c r="B31" s="51" t="s">
        <v>14</v>
      </c>
      <c r="C31" s="52" t="s">
        <v>67</v>
      </c>
      <c r="D31" s="52" t="s">
        <v>15</v>
      </c>
      <c r="E31" s="9"/>
      <c r="F31" s="10"/>
      <c r="G31" s="5"/>
      <c r="H31" s="5"/>
      <c r="I31" s="5"/>
      <c r="J31" s="5"/>
      <c r="K31" s="5"/>
      <c r="L31" s="5"/>
      <c r="M31" s="5"/>
      <c r="N31" s="5"/>
      <c r="P31" s="4"/>
    </row>
    <row r="32" spans="1:16" s="8" customFormat="1" ht="30" customHeight="1">
      <c r="A32" s="53" t="s">
        <v>2</v>
      </c>
      <c r="B32" s="54" t="s">
        <v>0</v>
      </c>
      <c r="C32" s="55" t="s">
        <v>71</v>
      </c>
      <c r="D32" s="56">
        <f>C27</f>
        <v>0</v>
      </c>
      <c r="E32" s="1"/>
      <c r="F32" s="2"/>
    </row>
    <row r="33" spans="1:16" s="8" customFormat="1" ht="30" customHeight="1">
      <c r="A33" s="53" t="s">
        <v>4</v>
      </c>
      <c r="B33" s="54" t="s">
        <v>16</v>
      </c>
      <c r="C33" s="57">
        <v>0</v>
      </c>
      <c r="D33" s="58">
        <f>C33*D32</f>
        <v>0</v>
      </c>
      <c r="E33" s="1"/>
      <c r="F33" s="2"/>
    </row>
    <row r="34" spans="1:16" s="8" customFormat="1" ht="30" customHeight="1">
      <c r="A34" s="53" t="s">
        <v>30</v>
      </c>
      <c r="B34" s="54" t="s">
        <v>80</v>
      </c>
      <c r="C34" s="59">
        <v>0</v>
      </c>
      <c r="D34" s="56">
        <v>0</v>
      </c>
      <c r="E34" s="1"/>
      <c r="F34" s="2"/>
    </row>
    <row r="35" spans="1:16" s="8" customFormat="1" ht="30" customHeight="1">
      <c r="A35" s="53" t="s">
        <v>31</v>
      </c>
      <c r="B35" s="54" t="s">
        <v>81</v>
      </c>
      <c r="C35" s="59">
        <v>0</v>
      </c>
      <c r="D35" s="56">
        <v>0</v>
      </c>
      <c r="E35" s="1"/>
      <c r="F35" s="2"/>
    </row>
    <row r="36" spans="1:16" s="8" customFormat="1" ht="30" customHeight="1">
      <c r="A36" s="53" t="s">
        <v>32</v>
      </c>
      <c r="B36" s="54" t="s">
        <v>82</v>
      </c>
      <c r="C36" s="59">
        <v>0</v>
      </c>
      <c r="D36" s="56">
        <v>0</v>
      </c>
      <c r="E36" s="1"/>
      <c r="F36" s="2"/>
    </row>
    <row r="37" spans="1:16" s="8" customFormat="1" ht="30" customHeight="1">
      <c r="A37" s="53" t="s">
        <v>33</v>
      </c>
      <c r="B37" s="54" t="s">
        <v>83</v>
      </c>
      <c r="C37" s="59">
        <v>0</v>
      </c>
      <c r="D37" s="56">
        <v>0</v>
      </c>
      <c r="E37" s="1"/>
      <c r="F37" s="2"/>
    </row>
    <row r="38" spans="1:16" ht="30" customHeight="1">
      <c r="A38" s="55" t="s">
        <v>35</v>
      </c>
      <c r="B38" s="54" t="s">
        <v>84</v>
      </c>
      <c r="C38" s="59">
        <v>0</v>
      </c>
      <c r="D38" s="56">
        <v>0</v>
      </c>
    </row>
    <row r="39" spans="1:16" ht="30" customHeight="1">
      <c r="A39" s="208" t="s">
        <v>17</v>
      </c>
      <c r="B39" s="210"/>
      <c r="C39" s="209"/>
      <c r="D39" s="60">
        <f>SUM(D32:D38)</f>
        <v>0</v>
      </c>
    </row>
    <row r="40" spans="1:16" ht="30" customHeight="1">
      <c r="A40" s="61"/>
      <c r="B40" s="61"/>
      <c r="C40" s="61"/>
      <c r="D40" s="62"/>
    </row>
    <row r="41" spans="1:16" ht="30" customHeight="1">
      <c r="A41" s="214" t="s">
        <v>18</v>
      </c>
      <c r="B41" s="214"/>
      <c r="C41" s="214"/>
      <c r="D41" s="214"/>
      <c r="P41" s="4"/>
    </row>
    <row r="42" spans="1:16" ht="30" customHeight="1">
      <c r="A42" s="215" t="s">
        <v>93</v>
      </c>
      <c r="B42" s="215"/>
      <c r="C42" s="215"/>
      <c r="D42" s="215"/>
      <c r="P42" s="4"/>
    </row>
    <row r="43" spans="1:16" ht="30" customHeight="1">
      <c r="A43" s="52" t="s">
        <v>19</v>
      </c>
      <c r="B43" s="51" t="s">
        <v>20</v>
      </c>
      <c r="C43" s="63" t="s">
        <v>21</v>
      </c>
      <c r="D43" s="63" t="s">
        <v>15</v>
      </c>
      <c r="E43" s="9"/>
      <c r="F43" s="10"/>
      <c r="G43" s="5"/>
      <c r="H43" s="5"/>
      <c r="I43" s="5"/>
      <c r="J43" s="5"/>
      <c r="K43" s="5"/>
      <c r="L43" s="5"/>
      <c r="M43" s="5"/>
      <c r="N43" s="5"/>
      <c r="P43" s="4"/>
    </row>
    <row r="44" spans="1:16" ht="30" customHeight="1">
      <c r="A44" s="64" t="s">
        <v>2</v>
      </c>
      <c r="B44" s="65" t="s">
        <v>92</v>
      </c>
      <c r="C44" s="66">
        <v>8.3299999999999999E-2</v>
      </c>
      <c r="D44" s="67">
        <f>$C$44*$D$39</f>
        <v>0</v>
      </c>
      <c r="E44" s="9"/>
      <c r="F44" s="10"/>
      <c r="G44" s="5"/>
      <c r="H44" s="5"/>
      <c r="I44" s="5"/>
      <c r="J44" s="5"/>
      <c r="K44" s="5"/>
      <c r="L44" s="5"/>
      <c r="M44" s="5"/>
      <c r="N44" s="5"/>
      <c r="P44" s="4"/>
    </row>
    <row r="45" spans="1:16" ht="30" customHeight="1">
      <c r="A45" s="64" t="s">
        <v>4</v>
      </c>
      <c r="B45" s="65" t="s">
        <v>91</v>
      </c>
      <c r="C45" s="66">
        <v>0.121</v>
      </c>
      <c r="D45" s="67">
        <f>$C$45*$D$39</f>
        <v>0</v>
      </c>
    </row>
    <row r="46" spans="1:16" ht="30" customHeight="1">
      <c r="A46" s="208" t="s">
        <v>72</v>
      </c>
      <c r="B46" s="209"/>
      <c r="C46" s="68">
        <f>SUM(C44:C45)</f>
        <v>0.20429999999999998</v>
      </c>
      <c r="D46" s="60">
        <f>SUM(D44:D45)</f>
        <v>0</v>
      </c>
    </row>
    <row r="47" spans="1:16" ht="36.75" customHeight="1">
      <c r="A47" s="64" t="s">
        <v>30</v>
      </c>
      <c r="B47" s="69" t="s">
        <v>98</v>
      </c>
      <c r="C47" s="66">
        <v>7.8200000000000006E-2</v>
      </c>
      <c r="D47" s="60">
        <f>$C$47*$D$39</f>
        <v>0</v>
      </c>
    </row>
    <row r="48" spans="1:16" s="11" customFormat="1" ht="30" customHeight="1">
      <c r="A48" s="227" t="s">
        <v>62</v>
      </c>
      <c r="B48" s="220"/>
      <c r="C48" s="68">
        <f>SUM(C46:C47)</f>
        <v>0.28249999999999997</v>
      </c>
      <c r="D48" s="60">
        <f>D46+D47</f>
        <v>0</v>
      </c>
      <c r="E48" s="1"/>
      <c r="F48" s="2"/>
    </row>
    <row r="49" spans="1:16" ht="30" customHeight="1">
      <c r="A49" s="70"/>
      <c r="B49" s="70"/>
      <c r="C49" s="70"/>
      <c r="D49" s="70"/>
    </row>
    <row r="50" spans="1:16" ht="29.25" customHeight="1">
      <c r="A50" s="214" t="s">
        <v>23</v>
      </c>
      <c r="B50" s="214"/>
      <c r="C50" s="214"/>
      <c r="D50" s="214"/>
      <c r="E50" s="9"/>
      <c r="F50" s="10"/>
      <c r="G50" s="5"/>
      <c r="H50" s="5"/>
      <c r="I50" s="5"/>
      <c r="J50" s="5"/>
      <c r="K50" s="5"/>
      <c r="L50" s="5"/>
      <c r="M50" s="5"/>
      <c r="N50" s="5"/>
    </row>
    <row r="51" spans="1:16" ht="30" customHeight="1">
      <c r="A51" s="76"/>
      <c r="B51" s="76"/>
      <c r="C51" s="186"/>
      <c r="D51" s="187"/>
      <c r="E51" s="9"/>
      <c r="F51" s="10"/>
      <c r="G51" s="5"/>
      <c r="H51" s="5"/>
      <c r="I51" s="5"/>
      <c r="J51" s="5"/>
      <c r="K51" s="5"/>
      <c r="L51" s="5"/>
      <c r="M51" s="5"/>
      <c r="N51" s="5"/>
    </row>
    <row r="52" spans="1:16" ht="30" customHeight="1">
      <c r="A52" s="52" t="s">
        <v>25</v>
      </c>
      <c r="B52" s="71" t="s">
        <v>26</v>
      </c>
      <c r="C52" s="52" t="s">
        <v>27</v>
      </c>
      <c r="D52" s="52" t="s">
        <v>15</v>
      </c>
    </row>
    <row r="53" spans="1:16" ht="30" customHeight="1">
      <c r="A53" s="55" t="s">
        <v>2</v>
      </c>
      <c r="B53" s="65" t="s">
        <v>28</v>
      </c>
      <c r="C53" s="72">
        <v>0.2</v>
      </c>
      <c r="D53" s="67">
        <f>$C$53*($D$39+$D$46)</f>
        <v>0</v>
      </c>
    </row>
    <row r="54" spans="1:16" ht="30" customHeight="1">
      <c r="A54" s="55" t="s">
        <v>4</v>
      </c>
      <c r="B54" s="65" t="s">
        <v>29</v>
      </c>
      <c r="C54" s="72">
        <v>2.5000000000000001E-2</v>
      </c>
      <c r="D54" s="67">
        <f>$C$54*($D$39+$D$46)</f>
        <v>0</v>
      </c>
      <c r="M54" s="4"/>
    </row>
    <row r="55" spans="1:16" ht="30" customHeight="1">
      <c r="A55" s="55" t="s">
        <v>30</v>
      </c>
      <c r="B55" s="65" t="s">
        <v>87</v>
      </c>
      <c r="C55" s="73">
        <v>0.03</v>
      </c>
      <c r="D55" s="67">
        <f>$C$55*($D$39+$D$46)</f>
        <v>0</v>
      </c>
      <c r="M55" s="4"/>
    </row>
    <row r="56" spans="1:16" ht="30" customHeight="1">
      <c r="A56" s="55" t="s">
        <v>31</v>
      </c>
      <c r="B56" s="65" t="s">
        <v>85</v>
      </c>
      <c r="C56" s="72">
        <v>1.4999999999999999E-2</v>
      </c>
      <c r="D56" s="67">
        <f>$C$56*($D$39+$D$46)</f>
        <v>0</v>
      </c>
      <c r="M56" s="4"/>
    </row>
    <row r="57" spans="1:16" ht="30" customHeight="1">
      <c r="A57" s="55" t="s">
        <v>32</v>
      </c>
      <c r="B57" s="65" t="s">
        <v>86</v>
      </c>
      <c r="C57" s="72">
        <v>0.01</v>
      </c>
      <c r="D57" s="67">
        <f>$C$57*($D$39+$D$46)</f>
        <v>0</v>
      </c>
      <c r="M57" s="4"/>
    </row>
    <row r="58" spans="1:16" ht="30" customHeight="1">
      <c r="A58" s="53" t="s">
        <v>33</v>
      </c>
      <c r="B58" s="74" t="s">
        <v>34</v>
      </c>
      <c r="C58" s="72">
        <v>6.0000000000000001E-3</v>
      </c>
      <c r="D58" s="67">
        <f>$C$58*($D$39+$D$46)</f>
        <v>0</v>
      </c>
      <c r="M58" s="4"/>
    </row>
    <row r="59" spans="1:16" ht="30" customHeight="1">
      <c r="A59" s="55" t="s">
        <v>35</v>
      </c>
      <c r="B59" s="65" t="s">
        <v>36</v>
      </c>
      <c r="C59" s="72">
        <v>2E-3</v>
      </c>
      <c r="D59" s="67">
        <f>$C$59*($D$39+$D$46)</f>
        <v>0</v>
      </c>
      <c r="M59" s="4"/>
    </row>
    <row r="60" spans="1:16" ht="30" customHeight="1">
      <c r="A60" s="53" t="s">
        <v>37</v>
      </c>
      <c r="B60" s="74" t="s">
        <v>38</v>
      </c>
      <c r="C60" s="72">
        <v>0.08</v>
      </c>
      <c r="D60" s="67">
        <f>$C$60*($D$39+$D$46)</f>
        <v>0</v>
      </c>
      <c r="M60" s="4"/>
    </row>
    <row r="61" spans="1:16" ht="30" customHeight="1">
      <c r="A61" s="219" t="s">
        <v>22</v>
      </c>
      <c r="B61" s="220"/>
      <c r="C61" s="75">
        <f>SUM(C53:C60)</f>
        <v>0.36800000000000005</v>
      </c>
      <c r="D61" s="60">
        <f>SUM(D53:D60)</f>
        <v>0</v>
      </c>
      <c r="E61" s="9"/>
      <c r="P61" s="4"/>
    </row>
    <row r="62" spans="1:16" s="12" customFormat="1" ht="30" customHeight="1">
      <c r="A62" s="70"/>
      <c r="B62" s="70"/>
      <c r="C62" s="70"/>
      <c r="D62" s="70"/>
      <c r="E62" s="9"/>
      <c r="F62" s="2"/>
    </row>
    <row r="63" spans="1:16" ht="30" customHeight="1">
      <c r="A63" s="76" t="s">
        <v>39</v>
      </c>
      <c r="B63" s="76"/>
      <c r="C63" s="70"/>
      <c r="D63" s="70"/>
      <c r="E63" s="9"/>
      <c r="P63" s="12"/>
    </row>
    <row r="64" spans="1:16" ht="30" customHeight="1">
      <c r="A64" s="63" t="s">
        <v>40</v>
      </c>
      <c r="B64" s="71" t="s">
        <v>41</v>
      </c>
      <c r="C64" s="52" t="s">
        <v>24</v>
      </c>
      <c r="D64" s="52" t="s">
        <v>15</v>
      </c>
      <c r="E64" s="9"/>
      <c r="P64" s="12"/>
    </row>
    <row r="65" spans="1:16" ht="30" customHeight="1">
      <c r="A65" s="55" t="s">
        <v>2</v>
      </c>
      <c r="B65" s="77" t="s">
        <v>42</v>
      </c>
      <c r="C65" s="78"/>
      <c r="D65" s="79">
        <f>$C$65*2*22</f>
        <v>0</v>
      </c>
      <c r="E65" s="9"/>
      <c r="P65" s="12"/>
    </row>
    <row r="66" spans="1:16" ht="30" customHeight="1">
      <c r="A66" s="55" t="s">
        <v>4</v>
      </c>
      <c r="B66" s="80" t="s">
        <v>73</v>
      </c>
      <c r="C66" s="202"/>
      <c r="D66" s="67">
        <f>($C$66*22)-(($C$66*22)*20%)</f>
        <v>0</v>
      </c>
    </row>
    <row r="67" spans="1:16" ht="30" customHeight="1">
      <c r="A67" s="55" t="s">
        <v>30</v>
      </c>
      <c r="B67" s="80" t="s">
        <v>68</v>
      </c>
      <c r="C67" s="79"/>
      <c r="D67" s="79"/>
    </row>
    <row r="68" spans="1:16" ht="30" customHeight="1">
      <c r="A68" s="55" t="s">
        <v>31</v>
      </c>
      <c r="B68" s="81" t="s">
        <v>88</v>
      </c>
      <c r="C68" s="82"/>
      <c r="D68" s="82"/>
    </row>
    <row r="69" spans="1:16" ht="30" customHeight="1">
      <c r="A69" s="55" t="s">
        <v>32</v>
      </c>
      <c r="B69" s="81" t="s">
        <v>99</v>
      </c>
      <c r="C69" s="83"/>
      <c r="D69" s="82">
        <f>284*C69</f>
        <v>0</v>
      </c>
    </row>
    <row r="70" spans="1:16" ht="30" customHeight="1">
      <c r="A70" s="55" t="s">
        <v>33</v>
      </c>
      <c r="B70" s="81" t="s">
        <v>89</v>
      </c>
      <c r="C70" s="83"/>
      <c r="D70" s="82"/>
    </row>
    <row r="71" spans="1:16" ht="30" customHeight="1">
      <c r="A71" s="81"/>
      <c r="B71" s="219" t="s">
        <v>43</v>
      </c>
      <c r="C71" s="220"/>
      <c r="D71" s="84">
        <f>SUM(D65:D70)</f>
        <v>0</v>
      </c>
    </row>
    <row r="72" spans="1:16" ht="30" customHeight="1">
      <c r="A72" s="212"/>
      <c r="B72" s="212"/>
      <c r="C72" s="212"/>
      <c r="D72" s="85"/>
      <c r="E72" s="9"/>
      <c r="F72" s="10"/>
      <c r="H72" s="4"/>
    </row>
    <row r="73" spans="1:16" s="12" customFormat="1" ht="36.75" customHeight="1">
      <c r="A73" s="36" t="s">
        <v>44</v>
      </c>
      <c r="B73" s="50"/>
      <c r="C73" s="50"/>
      <c r="D73" s="50"/>
      <c r="E73" s="9"/>
      <c r="F73" s="10"/>
    </row>
    <row r="74" spans="1:16" ht="30" customHeight="1">
      <c r="A74" s="52">
        <v>2</v>
      </c>
      <c r="B74" s="71" t="s">
        <v>45</v>
      </c>
      <c r="C74" s="52" t="s">
        <v>15</v>
      </c>
      <c r="D74" s="50"/>
      <c r="P74" s="4"/>
    </row>
    <row r="75" spans="1:16" ht="30" customHeight="1">
      <c r="A75" s="64" t="s">
        <v>19</v>
      </c>
      <c r="B75" s="65" t="s">
        <v>94</v>
      </c>
      <c r="C75" s="67">
        <f>$D$46</f>
        <v>0</v>
      </c>
      <c r="D75" s="50"/>
      <c r="P75" s="4"/>
    </row>
    <row r="76" spans="1:16" ht="30" customHeight="1">
      <c r="A76" s="86" t="s">
        <v>25</v>
      </c>
      <c r="B76" s="87" t="s">
        <v>74</v>
      </c>
      <c r="C76" s="67">
        <f>($D$39+$D$46)*36.8%</f>
        <v>0</v>
      </c>
      <c r="D76" s="50"/>
      <c r="P76" s="4"/>
    </row>
    <row r="77" spans="1:16" ht="30" customHeight="1">
      <c r="A77" s="55" t="s">
        <v>40</v>
      </c>
      <c r="B77" s="80" t="s">
        <v>41</v>
      </c>
      <c r="C77" s="67">
        <f>$D$71</f>
        <v>0</v>
      </c>
      <c r="D77" s="50"/>
      <c r="P77" s="4"/>
    </row>
    <row r="78" spans="1:16" ht="30" customHeight="1">
      <c r="A78" s="65"/>
      <c r="B78" s="88" t="s">
        <v>43</v>
      </c>
      <c r="C78" s="60">
        <f>SUM(C75:C77)</f>
        <v>0</v>
      </c>
      <c r="D78" s="50"/>
      <c r="P78" s="4"/>
    </row>
    <row r="79" spans="1:16" ht="30" customHeight="1">
      <c r="A79" s="89"/>
      <c r="B79" s="89"/>
      <c r="C79" s="89"/>
      <c r="D79" s="89"/>
      <c r="E79" s="13"/>
      <c r="P79" s="4"/>
    </row>
    <row r="80" spans="1:16" ht="30" customHeight="1">
      <c r="A80" s="76" t="s">
        <v>46</v>
      </c>
      <c r="B80" s="76"/>
      <c r="C80" s="90"/>
      <c r="D80" s="90"/>
      <c r="E80" s="9"/>
      <c r="P80" s="4"/>
    </row>
    <row r="81" spans="1:17" ht="30" customHeight="1">
      <c r="A81" s="52">
        <v>3</v>
      </c>
      <c r="B81" s="51" t="s">
        <v>47</v>
      </c>
      <c r="C81" s="52" t="s">
        <v>21</v>
      </c>
      <c r="D81" s="52" t="s">
        <v>15</v>
      </c>
    </row>
    <row r="82" spans="1:17" ht="30" customHeight="1">
      <c r="A82" s="64" t="s">
        <v>2</v>
      </c>
      <c r="B82" s="65" t="s">
        <v>100</v>
      </c>
      <c r="C82" s="91">
        <v>1.24E-2</v>
      </c>
      <c r="D82" s="67">
        <f>$D$39*$C$82</f>
        <v>0</v>
      </c>
      <c r="E82" s="9"/>
      <c r="G82" s="5"/>
      <c r="H82" s="5"/>
      <c r="I82" s="5"/>
      <c r="J82" s="5"/>
      <c r="K82" s="5"/>
      <c r="L82" s="5"/>
      <c r="M82" s="5"/>
      <c r="N82" s="5"/>
    </row>
    <row r="83" spans="1:17" ht="30" customHeight="1">
      <c r="A83" s="64" t="s">
        <v>4</v>
      </c>
      <c r="B83" s="65" t="s">
        <v>101</v>
      </c>
      <c r="C83" s="91">
        <v>0.08</v>
      </c>
      <c r="D83" s="67">
        <f>$D$82*$C$83</f>
        <v>0</v>
      </c>
      <c r="E83" s="9"/>
      <c r="F83" s="10"/>
      <c r="G83" s="5"/>
      <c r="H83" s="5"/>
      <c r="I83" s="5"/>
      <c r="J83" s="5"/>
      <c r="K83" s="5"/>
      <c r="L83" s="5"/>
      <c r="M83" s="5"/>
      <c r="N83" s="5"/>
    </row>
    <row r="84" spans="1:17" ht="30" customHeight="1">
      <c r="A84" s="86" t="s">
        <v>30</v>
      </c>
      <c r="B84" s="87" t="s">
        <v>102</v>
      </c>
      <c r="C84" s="91">
        <f>1.24%*(40%+10%)*8</f>
        <v>4.9599999999999998E-2</v>
      </c>
      <c r="D84" s="67">
        <f>$D$82*$C$84</f>
        <v>0</v>
      </c>
    </row>
    <row r="85" spans="1:17" ht="30" customHeight="1">
      <c r="A85" s="64" t="s">
        <v>31</v>
      </c>
      <c r="B85" s="65" t="s">
        <v>103</v>
      </c>
      <c r="C85" s="91">
        <f>(((7/30)/12)*100%)</f>
        <v>1.9444444444444445E-2</v>
      </c>
      <c r="D85" s="67">
        <f>$D$39*$C$85</f>
        <v>0</v>
      </c>
      <c r="E85" s="9"/>
    </row>
    <row r="86" spans="1:17" ht="30" customHeight="1">
      <c r="A86" s="64" t="s">
        <v>32</v>
      </c>
      <c r="B86" s="87" t="s">
        <v>104</v>
      </c>
      <c r="C86" s="91">
        <v>0.36799999999999999</v>
      </c>
      <c r="D86" s="67">
        <f>$D$85*$C$86</f>
        <v>0</v>
      </c>
      <c r="E86" s="9"/>
    </row>
    <row r="87" spans="1:17" ht="30" customHeight="1">
      <c r="A87" s="86" t="s">
        <v>33</v>
      </c>
      <c r="B87" s="87" t="s">
        <v>105</v>
      </c>
      <c r="C87" s="91">
        <f>1.94%*(40%+10%)*8</f>
        <v>7.7600000000000002E-2</v>
      </c>
      <c r="D87" s="67">
        <f>$D$85*$C$87</f>
        <v>0</v>
      </c>
      <c r="E87" s="9"/>
    </row>
    <row r="88" spans="1:17" ht="30" customHeight="1">
      <c r="A88" s="211" t="s">
        <v>22</v>
      </c>
      <c r="B88" s="211"/>
      <c r="C88" s="211"/>
      <c r="D88" s="92">
        <f>SUM(D82:D87)</f>
        <v>0</v>
      </c>
      <c r="E88" s="9"/>
      <c r="F88" s="10"/>
      <c r="G88" s="14"/>
      <c r="H88" s="14"/>
      <c r="I88" s="14"/>
      <c r="J88" s="14"/>
      <c r="K88" s="14"/>
      <c r="L88" s="14"/>
      <c r="M88" s="14"/>
      <c r="N88" s="14"/>
      <c r="O88" s="14"/>
      <c r="Q88" s="4"/>
    </row>
    <row r="89" spans="1:17" ht="30" customHeight="1">
      <c r="A89" s="76" t="s">
        <v>106</v>
      </c>
      <c r="B89" s="89"/>
      <c r="C89" s="89"/>
      <c r="D89" s="89"/>
      <c r="E89" s="9"/>
      <c r="F89" s="10"/>
      <c r="G89" s="18"/>
      <c r="H89" s="18"/>
      <c r="I89" s="18"/>
      <c r="J89" s="18"/>
      <c r="K89" s="18"/>
      <c r="L89" s="18"/>
      <c r="M89" s="18"/>
      <c r="N89" s="18"/>
      <c r="P89" s="4"/>
    </row>
    <row r="90" spans="1:17" ht="30" customHeight="1">
      <c r="A90" s="76" t="s">
        <v>75</v>
      </c>
      <c r="B90" s="70"/>
      <c r="C90" s="89"/>
      <c r="D90" s="89"/>
      <c r="E90" s="9"/>
      <c r="F90" s="10"/>
      <c r="G90" s="5"/>
      <c r="H90" s="5"/>
      <c r="I90" s="5"/>
      <c r="J90" s="5"/>
      <c r="K90" s="5"/>
      <c r="L90" s="5"/>
      <c r="M90" s="5"/>
      <c r="N90" s="5"/>
      <c r="P90" s="4"/>
    </row>
    <row r="91" spans="1:17" ht="30" customHeight="1">
      <c r="A91" s="52" t="s">
        <v>76</v>
      </c>
      <c r="B91" s="71" t="s">
        <v>69</v>
      </c>
      <c r="C91" s="52" t="s">
        <v>67</v>
      </c>
      <c r="D91" s="52" t="s">
        <v>15</v>
      </c>
      <c r="E91" s="9"/>
      <c r="F91" s="10"/>
      <c r="G91" s="25"/>
      <c r="H91" s="19"/>
    </row>
    <row r="92" spans="1:17" ht="30" customHeight="1">
      <c r="A92" s="55" t="s">
        <v>2</v>
      </c>
      <c r="B92" s="69" t="s">
        <v>95</v>
      </c>
      <c r="C92" s="94">
        <v>1E-3</v>
      </c>
      <c r="D92" s="95">
        <f>($D$46+$D$39)*((4/12)/12)*C92</f>
        <v>0</v>
      </c>
      <c r="E92" s="9"/>
      <c r="F92" s="10"/>
      <c r="G92" s="26"/>
      <c r="H92" s="19"/>
    </row>
    <row r="93" spans="1:17" ht="46.5" customHeight="1">
      <c r="A93" s="55" t="s">
        <v>4</v>
      </c>
      <c r="B93" s="96" t="s">
        <v>90</v>
      </c>
      <c r="C93" s="72">
        <f>$C$61</f>
        <v>0.36800000000000005</v>
      </c>
      <c r="D93" s="95">
        <f>$D$92*$C$93</f>
        <v>0</v>
      </c>
      <c r="E93" s="9"/>
      <c r="F93" s="10"/>
      <c r="G93" s="25"/>
      <c r="H93" s="19"/>
    </row>
    <row r="94" spans="1:17" ht="46.5" customHeight="1">
      <c r="A94" s="208" t="s">
        <v>62</v>
      </c>
      <c r="B94" s="210"/>
      <c r="C94" s="209"/>
      <c r="D94" s="97">
        <f>SUM(D92:D93)</f>
        <v>0</v>
      </c>
      <c r="E94" s="9"/>
      <c r="F94" s="10"/>
      <c r="G94" s="26"/>
      <c r="H94" s="19"/>
    </row>
    <row r="95" spans="1:17" s="20" customFormat="1" ht="30" customHeight="1">
      <c r="A95" s="89"/>
      <c r="B95" s="89"/>
      <c r="C95" s="89"/>
      <c r="D95" s="89"/>
      <c r="E95" s="9"/>
      <c r="F95" s="10"/>
    </row>
    <row r="96" spans="1:17" ht="30" customHeight="1">
      <c r="A96" s="76" t="s">
        <v>70</v>
      </c>
      <c r="B96" s="76"/>
      <c r="C96" s="76"/>
      <c r="D96" s="76"/>
      <c r="E96" s="9"/>
      <c r="F96" s="10"/>
      <c r="G96" s="20"/>
      <c r="H96" s="20"/>
    </row>
    <row r="97" spans="1:14" ht="30" customHeight="1">
      <c r="A97" s="98"/>
      <c r="B97" s="98"/>
      <c r="C97" s="99" t="s">
        <v>48</v>
      </c>
      <c r="D97" s="60">
        <f>$D$39+$C$78+$D$88+$D$94</f>
        <v>0</v>
      </c>
      <c r="E97" s="9"/>
      <c r="F97" s="10"/>
      <c r="G97" s="21"/>
      <c r="H97" s="22"/>
    </row>
    <row r="98" spans="1:14" ht="30" customHeight="1">
      <c r="A98" s="52">
        <v>5</v>
      </c>
      <c r="B98" s="100" t="s">
        <v>49</v>
      </c>
      <c r="C98" s="63" t="s">
        <v>50</v>
      </c>
      <c r="D98" s="101" t="s">
        <v>15</v>
      </c>
      <c r="E98" s="9"/>
      <c r="F98" s="10"/>
      <c r="G98" s="23"/>
      <c r="H98" s="19"/>
    </row>
    <row r="99" spans="1:14" ht="30" customHeight="1">
      <c r="A99" s="102" t="s">
        <v>2</v>
      </c>
      <c r="B99" s="103" t="s">
        <v>51</v>
      </c>
      <c r="C99" s="104">
        <v>4.4900000000000002E-2</v>
      </c>
      <c r="D99" s="92">
        <f>$D$97*$C$99</f>
        <v>0</v>
      </c>
      <c r="E99" s="9"/>
      <c r="F99" s="10"/>
      <c r="G99" s="24"/>
      <c r="H99" s="19"/>
    </row>
    <row r="100" spans="1:14" ht="30" customHeight="1">
      <c r="A100" s="63" t="s">
        <v>4</v>
      </c>
      <c r="B100" s="103" t="s">
        <v>52</v>
      </c>
      <c r="C100" s="105">
        <v>3.0700000000000002E-2</v>
      </c>
      <c r="D100" s="92">
        <f>$C$100*($D$97+$D$99)</f>
        <v>0</v>
      </c>
      <c r="E100" s="9"/>
      <c r="F100" s="10"/>
      <c r="G100" s="24"/>
      <c r="H100" s="22"/>
    </row>
    <row r="101" spans="1:14" ht="30" customHeight="1">
      <c r="A101" s="51"/>
      <c r="B101" s="106"/>
      <c r="C101" s="107" t="s">
        <v>53</v>
      </c>
      <c r="D101" s="92">
        <f>($D$97+$D$99+$D$100)/(1-$C$102)</f>
        <v>0</v>
      </c>
    </row>
    <row r="102" spans="1:14" ht="30" customHeight="1">
      <c r="A102" s="108" t="s">
        <v>30</v>
      </c>
      <c r="B102" s="109" t="s">
        <v>54</v>
      </c>
      <c r="C102" s="110">
        <f>SUM(C103:C104)</f>
        <v>0.14250000000000002</v>
      </c>
      <c r="D102" s="92">
        <f>$C$102*$D$101</f>
        <v>0</v>
      </c>
    </row>
    <row r="103" spans="1:14" ht="30" customHeight="1">
      <c r="A103" s="55"/>
      <c r="B103" s="69" t="s">
        <v>96</v>
      </c>
      <c r="C103" s="66">
        <v>9.2499999999999999E-2</v>
      </c>
      <c r="D103" s="111">
        <f>$C$103*$D$101</f>
        <v>0</v>
      </c>
    </row>
    <row r="104" spans="1:14" ht="30" customHeight="1">
      <c r="A104" s="112"/>
      <c r="B104" s="69" t="s">
        <v>55</v>
      </c>
      <c r="C104" s="94">
        <v>0.05</v>
      </c>
      <c r="D104" s="111">
        <f>$C$104*$D$101</f>
        <v>0</v>
      </c>
      <c r="E104" s="9"/>
      <c r="F104" s="10"/>
      <c r="G104" s="5"/>
      <c r="H104" s="5"/>
      <c r="I104" s="5"/>
      <c r="J104" s="5"/>
      <c r="K104" s="5"/>
      <c r="L104" s="5"/>
      <c r="M104" s="5"/>
      <c r="N104" s="5"/>
    </row>
    <row r="105" spans="1:14" ht="30" customHeight="1">
      <c r="A105" s="228" t="s">
        <v>43</v>
      </c>
      <c r="B105" s="228"/>
      <c r="C105" s="228"/>
      <c r="D105" s="113">
        <f>$D$99+$D$100+$D$102</f>
        <v>0</v>
      </c>
    </row>
    <row r="106" spans="1:14" ht="30" customHeight="1">
      <c r="A106" s="70"/>
      <c r="B106" s="70"/>
      <c r="C106" s="70"/>
      <c r="D106" s="70"/>
      <c r="E106" s="9"/>
      <c r="F106" s="10"/>
    </row>
    <row r="107" spans="1:14" ht="30" customHeight="1">
      <c r="A107" s="76" t="s">
        <v>56</v>
      </c>
      <c r="B107" s="76"/>
      <c r="C107" s="76"/>
      <c r="D107" s="76"/>
      <c r="E107" s="9"/>
      <c r="F107" s="10"/>
    </row>
    <row r="108" spans="1:14" ht="30" customHeight="1">
      <c r="A108" s="52"/>
      <c r="B108" s="114" t="s">
        <v>57</v>
      </c>
      <c r="C108" s="114" t="s">
        <v>15</v>
      </c>
      <c r="D108" s="50"/>
      <c r="E108" s="9"/>
      <c r="F108" s="10"/>
    </row>
    <row r="109" spans="1:14" ht="30" customHeight="1">
      <c r="A109" s="55" t="s">
        <v>2</v>
      </c>
      <c r="B109" s="69" t="s">
        <v>58</v>
      </c>
      <c r="C109" s="111">
        <f>$D$39</f>
        <v>0</v>
      </c>
      <c r="D109" s="50"/>
      <c r="E109" s="9"/>
      <c r="F109" s="10"/>
    </row>
    <row r="110" spans="1:14" ht="30" customHeight="1">
      <c r="A110" s="55" t="s">
        <v>4</v>
      </c>
      <c r="B110" s="69" t="s">
        <v>59</v>
      </c>
      <c r="C110" s="111">
        <f>$C$78</f>
        <v>0</v>
      </c>
      <c r="D110" s="50"/>
      <c r="E110" s="9"/>
      <c r="F110" s="10"/>
    </row>
    <row r="111" spans="1:14" ht="30" customHeight="1">
      <c r="A111" s="55" t="s">
        <v>30</v>
      </c>
      <c r="B111" s="69" t="s">
        <v>60</v>
      </c>
      <c r="C111" s="111">
        <f>$D$88</f>
        <v>0</v>
      </c>
      <c r="D111" s="50"/>
      <c r="E111" s="9"/>
      <c r="F111" s="10"/>
    </row>
    <row r="112" spans="1:14" ht="30" customHeight="1">
      <c r="A112" s="55" t="s">
        <v>31</v>
      </c>
      <c r="B112" s="69" t="s">
        <v>78</v>
      </c>
      <c r="C112" s="111">
        <f>$D$94</f>
        <v>0</v>
      </c>
      <c r="D112" s="50"/>
    </row>
    <row r="113" spans="1:4" ht="30" customHeight="1">
      <c r="A113" s="65"/>
      <c r="B113" s="115" t="s">
        <v>79</v>
      </c>
      <c r="C113" s="92">
        <f>SUM($C$109,$C$110,$C$111,$C$112)</f>
        <v>0</v>
      </c>
      <c r="D113" s="50"/>
    </row>
    <row r="114" spans="1:4" ht="30" customHeight="1">
      <c r="A114" s="116" t="s">
        <v>32</v>
      </c>
      <c r="B114" s="117" t="s">
        <v>77</v>
      </c>
      <c r="C114" s="111">
        <f>$D$105</f>
        <v>0</v>
      </c>
      <c r="D114" s="50"/>
    </row>
    <row r="115" spans="1:4" ht="30" customHeight="1">
      <c r="A115" s="65"/>
      <c r="B115" s="115" t="s">
        <v>61</v>
      </c>
      <c r="C115" s="92">
        <f>$C$113+$C$114</f>
        <v>0</v>
      </c>
      <c r="D115" s="50"/>
    </row>
    <row r="116" spans="1:4" ht="30" customHeight="1">
      <c r="A116" s="50"/>
      <c r="B116" s="50"/>
      <c r="C116" s="50"/>
      <c r="D116" s="50"/>
    </row>
    <row r="117" spans="1:4" ht="16">
      <c r="A117" s="217" t="s">
        <v>97</v>
      </c>
      <c r="B117" s="217"/>
      <c r="C117" s="118">
        <f>C115</f>
        <v>0</v>
      </c>
      <c r="D117" s="50"/>
    </row>
    <row r="118" spans="1:4" ht="16">
      <c r="A118" s="217" t="s">
        <v>148</v>
      </c>
      <c r="B118" s="217"/>
      <c r="C118" s="118">
        <f>C117*11</f>
        <v>0</v>
      </c>
      <c r="D118" s="50"/>
    </row>
    <row r="119" spans="1:4" ht="16">
      <c r="A119" s="50"/>
      <c r="B119" s="50"/>
      <c r="C119" s="50"/>
      <c r="D119" s="50"/>
    </row>
    <row r="120" spans="1:4" ht="16">
      <c r="A120" s="50"/>
      <c r="B120" s="33"/>
      <c r="C120" s="190"/>
      <c r="D120" s="50"/>
    </row>
  </sheetData>
  <mergeCells count="26">
    <mergeCell ref="A117:B117"/>
    <mergeCell ref="A118:B118"/>
    <mergeCell ref="A61:B61"/>
    <mergeCell ref="B71:C71"/>
    <mergeCell ref="A72:C72"/>
    <mergeCell ref="A88:C88"/>
    <mergeCell ref="A94:C94"/>
    <mergeCell ref="A105:C105"/>
    <mergeCell ref="A50:D50"/>
    <mergeCell ref="A23:D23"/>
    <mergeCell ref="C24:D24"/>
    <mergeCell ref="C25:D25"/>
    <mergeCell ref="C26:D26"/>
    <mergeCell ref="C27:D27"/>
    <mergeCell ref="A29:D29"/>
    <mergeCell ref="A39:C39"/>
    <mergeCell ref="A41:D41"/>
    <mergeCell ref="A42:D42"/>
    <mergeCell ref="A46:B46"/>
    <mergeCell ref="A48:B48"/>
    <mergeCell ref="A12:D12"/>
    <mergeCell ref="A1:D1"/>
    <mergeCell ref="A7:D7"/>
    <mergeCell ref="A9:D9"/>
    <mergeCell ref="A10:D10"/>
    <mergeCell ref="A11:D11"/>
  </mergeCells>
  <pageMargins left="1.3779527559055118" right="0.78740157480314965" top="1.0236220472440944" bottom="0.78740157480314965" header="0.51181102362204722" footer="0.51181102362204722"/>
  <pageSetup paperSize="9" scale="52" firstPageNumber="0" fitToHeight="0" orientation="portrait" verticalDpi="598" r:id="rId1"/>
  <headerFooter differentOddEven="1">
    <oddHeader>&amp;R&amp;G</oddHeader>
  </headerFooter>
  <rowBreaks count="1" manualBreakCount="1">
    <brk id="49" max="16383" man="1"/>
  </rowBreaks>
  <colBreaks count="1" manualBreakCount="1">
    <brk id="4" max="1048575" man="1"/>
  </colBreak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120"/>
  <sheetViews>
    <sheetView view="pageBreakPreview" topLeftCell="A103" zoomScale="70" zoomScaleNormal="100" zoomScaleSheetLayoutView="70" zoomScalePageLayoutView="77" workbookViewId="0">
      <selection activeCell="C26" sqref="C26:D26"/>
    </sheetView>
  </sheetViews>
  <sheetFormatPr defaultColWidth="9.1796875" defaultRowHeight="14.5"/>
  <cols>
    <col min="1" max="1" width="9.1796875" style="3"/>
    <col min="2" max="2" width="75.453125" style="3" customWidth="1"/>
    <col min="3" max="3" width="31.1796875" style="3" bestFit="1" customWidth="1"/>
    <col min="4" max="4" width="34" style="3" customWidth="1"/>
    <col min="5" max="5" width="17.1796875" style="1" customWidth="1"/>
    <col min="6" max="6" width="18.453125" style="2" customWidth="1"/>
    <col min="7" max="7" width="31.54296875" style="3" customWidth="1"/>
    <col min="8" max="16384" width="9.1796875" style="3"/>
  </cols>
  <sheetData>
    <row r="1" spans="1:6">
      <c r="A1" s="216"/>
      <c r="B1" s="216"/>
      <c r="C1" s="216"/>
      <c r="D1" s="216"/>
    </row>
    <row r="2" spans="1:6">
      <c r="A2" s="27"/>
      <c r="B2" s="27"/>
      <c r="C2" s="27"/>
      <c r="D2" s="27"/>
    </row>
    <row r="3" spans="1:6">
      <c r="A3" s="27"/>
      <c r="B3" s="27"/>
      <c r="C3" s="27"/>
      <c r="D3" s="27"/>
    </row>
    <row r="4" spans="1:6">
      <c r="A4" s="27"/>
      <c r="B4" s="27"/>
      <c r="C4" s="27"/>
      <c r="D4" s="27"/>
    </row>
    <row r="5" spans="1:6">
      <c r="A5" s="27"/>
      <c r="B5" s="27"/>
      <c r="C5" s="27"/>
      <c r="D5" s="27"/>
    </row>
    <row r="6" spans="1:6">
      <c r="A6" s="27"/>
      <c r="B6" s="27"/>
      <c r="C6" s="27"/>
      <c r="D6" s="27"/>
    </row>
    <row r="7" spans="1:6">
      <c r="A7" s="216"/>
      <c r="B7" s="216"/>
      <c r="C7" s="216"/>
      <c r="D7" s="216"/>
    </row>
    <row r="9" spans="1:6" ht="15">
      <c r="A9" s="213" t="s">
        <v>147</v>
      </c>
      <c r="B9" s="213"/>
      <c r="C9" s="213"/>
      <c r="D9" s="213"/>
    </row>
    <row r="10" spans="1:6" ht="15">
      <c r="A10" s="213"/>
      <c r="B10" s="213"/>
      <c r="C10" s="213"/>
      <c r="D10" s="213"/>
    </row>
    <row r="11" spans="1:6" ht="15.75" customHeight="1">
      <c r="A11" s="213"/>
      <c r="B11" s="213"/>
      <c r="C11" s="213"/>
      <c r="D11" s="213"/>
    </row>
    <row r="12" spans="1:6" s="4" customFormat="1" ht="29.25" customHeight="1">
      <c r="A12" s="213" t="s">
        <v>129</v>
      </c>
      <c r="B12" s="213"/>
      <c r="C12" s="213"/>
      <c r="D12" s="213"/>
      <c r="E12" s="1"/>
      <c r="F12" s="2"/>
    </row>
    <row r="13" spans="1:6" ht="30" customHeight="1">
      <c r="A13" s="33"/>
      <c r="B13" s="33"/>
      <c r="C13" s="33"/>
      <c r="D13" s="33"/>
    </row>
    <row r="14" spans="1:6" ht="30" customHeight="1">
      <c r="A14" s="34" t="s">
        <v>1</v>
      </c>
      <c r="B14" s="35"/>
      <c r="C14" s="36"/>
      <c r="D14" s="33"/>
    </row>
    <row r="15" spans="1:6" ht="30" customHeight="1">
      <c r="A15" s="37" t="s">
        <v>2</v>
      </c>
      <c r="B15" s="38" t="s">
        <v>3</v>
      </c>
      <c r="C15" s="39" t="s">
        <v>65</v>
      </c>
      <c r="D15" s="33"/>
    </row>
    <row r="16" spans="1:6" ht="30" customHeight="1">
      <c r="A16" s="37" t="s">
        <v>4</v>
      </c>
      <c r="B16" s="38" t="s">
        <v>5</v>
      </c>
      <c r="C16" s="40" t="s">
        <v>64</v>
      </c>
      <c r="D16" s="33"/>
    </row>
    <row r="17" spans="1:16" s="6" customFormat="1" ht="30" customHeight="1">
      <c r="A17" s="41"/>
      <c r="B17" s="42"/>
      <c r="C17" s="43"/>
      <c r="D17" s="44"/>
      <c r="E17" s="1"/>
      <c r="F17" s="2"/>
    </row>
    <row r="18" spans="1:16" ht="30" customHeight="1">
      <c r="A18" s="36" t="s">
        <v>6</v>
      </c>
      <c r="B18" s="36"/>
      <c r="C18" s="36"/>
      <c r="D18" s="36"/>
    </row>
    <row r="19" spans="1:16" s="7" customFormat="1" ht="30" customHeight="1">
      <c r="A19" s="45"/>
      <c r="B19" s="45" t="s">
        <v>7</v>
      </c>
      <c r="C19" s="46"/>
      <c r="D19" s="46"/>
      <c r="E19" s="1"/>
      <c r="F19" s="2"/>
    </row>
    <row r="20" spans="1:16" s="8" customFormat="1" ht="30" customHeight="1">
      <c r="A20" s="37"/>
      <c r="B20" s="37" t="s">
        <v>8</v>
      </c>
      <c r="C20" s="47"/>
      <c r="D20" s="47"/>
      <c r="E20" s="1"/>
      <c r="F20" s="2"/>
    </row>
    <row r="21" spans="1:16" ht="30" customHeight="1">
      <c r="A21" s="33"/>
      <c r="B21" s="33"/>
      <c r="C21" s="33"/>
      <c r="D21" s="33"/>
    </row>
    <row r="22" spans="1:16" ht="30" customHeight="1">
      <c r="A22" s="36" t="s">
        <v>9</v>
      </c>
      <c r="B22" s="36"/>
      <c r="C22" s="36"/>
      <c r="D22" s="36"/>
      <c r="E22" s="9"/>
      <c r="F22" s="10"/>
      <c r="G22" s="5"/>
      <c r="H22" s="5"/>
      <c r="I22" s="5"/>
      <c r="J22" s="5"/>
      <c r="K22" s="5"/>
      <c r="L22" s="5"/>
      <c r="M22" s="5"/>
      <c r="N22" s="5"/>
    </row>
    <row r="23" spans="1:16" ht="30" customHeight="1">
      <c r="A23" s="218" t="s">
        <v>10</v>
      </c>
      <c r="B23" s="218"/>
      <c r="C23" s="218"/>
      <c r="D23" s="218"/>
    </row>
    <row r="24" spans="1:16" ht="30" customHeight="1">
      <c r="A24" s="37">
        <v>1</v>
      </c>
      <c r="B24" s="48" t="s">
        <v>11</v>
      </c>
      <c r="C24" s="221" t="s">
        <v>120</v>
      </c>
      <c r="D24" s="222"/>
    </row>
    <row r="25" spans="1:16" ht="30" customHeight="1">
      <c r="A25" s="37">
        <v>2</v>
      </c>
      <c r="B25" s="48" t="s">
        <v>12</v>
      </c>
      <c r="C25" s="223" t="s">
        <v>119</v>
      </c>
      <c r="D25" s="224"/>
    </row>
    <row r="26" spans="1:16" ht="31.5" customHeight="1">
      <c r="A26" s="37">
        <v>3</v>
      </c>
      <c r="B26" s="48" t="s">
        <v>63</v>
      </c>
      <c r="C26" s="225"/>
      <c r="D26" s="226"/>
    </row>
    <row r="27" spans="1:16" ht="30" customHeight="1">
      <c r="A27" s="37">
        <v>4</v>
      </c>
      <c r="B27" s="49" t="s">
        <v>0</v>
      </c>
      <c r="C27" s="229"/>
      <c r="D27" s="229"/>
    </row>
    <row r="28" spans="1:16" ht="30" customHeight="1">
      <c r="A28" s="36"/>
      <c r="B28" s="36"/>
      <c r="C28" s="36"/>
      <c r="D28" s="50"/>
      <c r="P28" s="4"/>
    </row>
    <row r="29" spans="1:16" ht="30" customHeight="1">
      <c r="A29" s="230" t="s">
        <v>13</v>
      </c>
      <c r="B29" s="230"/>
      <c r="C29" s="230"/>
      <c r="D29" s="230"/>
      <c r="P29" s="4"/>
    </row>
    <row r="30" spans="1:16" ht="30" customHeight="1">
      <c r="A30" s="36"/>
      <c r="B30" s="36"/>
      <c r="C30" s="36"/>
      <c r="D30" s="36"/>
      <c r="E30" s="9"/>
      <c r="F30" s="10"/>
      <c r="G30" s="5"/>
      <c r="H30" s="5"/>
      <c r="I30" s="5"/>
      <c r="J30" s="5"/>
      <c r="K30" s="5"/>
      <c r="L30" s="5"/>
      <c r="M30" s="5"/>
      <c r="N30" s="5"/>
      <c r="P30" s="4"/>
    </row>
    <row r="31" spans="1:16" ht="30" customHeight="1">
      <c r="A31" s="51">
        <v>1</v>
      </c>
      <c r="B31" s="51" t="s">
        <v>14</v>
      </c>
      <c r="C31" s="52" t="s">
        <v>67</v>
      </c>
      <c r="D31" s="52" t="s">
        <v>15</v>
      </c>
      <c r="E31" s="9"/>
      <c r="F31" s="10"/>
      <c r="G31" s="5"/>
      <c r="H31" s="5"/>
      <c r="I31" s="5"/>
      <c r="J31" s="5"/>
      <c r="K31" s="5"/>
      <c r="L31" s="5"/>
      <c r="M31" s="5"/>
      <c r="N31" s="5"/>
      <c r="P31" s="4"/>
    </row>
    <row r="32" spans="1:16" s="8" customFormat="1" ht="30" customHeight="1">
      <c r="A32" s="53" t="s">
        <v>2</v>
      </c>
      <c r="B32" s="54" t="s">
        <v>0</v>
      </c>
      <c r="C32" s="55" t="s">
        <v>71</v>
      </c>
      <c r="D32" s="56">
        <f>C27</f>
        <v>0</v>
      </c>
      <c r="E32" s="1"/>
      <c r="F32" s="2"/>
    </row>
    <row r="33" spans="1:16" s="8" customFormat="1" ht="30" customHeight="1">
      <c r="A33" s="53" t="s">
        <v>4</v>
      </c>
      <c r="B33" s="54" t="s">
        <v>16</v>
      </c>
      <c r="C33" s="57">
        <v>0</v>
      </c>
      <c r="D33" s="58">
        <f>C33*D32</f>
        <v>0</v>
      </c>
      <c r="E33" s="1"/>
      <c r="F33" s="2"/>
    </row>
    <row r="34" spans="1:16" s="8" customFormat="1" ht="30" customHeight="1">
      <c r="A34" s="53" t="s">
        <v>30</v>
      </c>
      <c r="B34" s="54" t="s">
        <v>80</v>
      </c>
      <c r="C34" s="59">
        <v>0</v>
      </c>
      <c r="D34" s="56">
        <v>0</v>
      </c>
      <c r="E34" s="1"/>
      <c r="F34" s="2"/>
    </row>
    <row r="35" spans="1:16" s="8" customFormat="1" ht="30" customHeight="1">
      <c r="A35" s="53" t="s">
        <v>31</v>
      </c>
      <c r="B35" s="54" t="s">
        <v>81</v>
      </c>
      <c r="C35" s="59">
        <v>0</v>
      </c>
      <c r="D35" s="56">
        <v>0</v>
      </c>
      <c r="E35" s="1"/>
      <c r="F35" s="2"/>
    </row>
    <row r="36" spans="1:16" s="8" customFormat="1" ht="30" customHeight="1">
      <c r="A36" s="53" t="s">
        <v>32</v>
      </c>
      <c r="B36" s="54" t="s">
        <v>82</v>
      </c>
      <c r="C36" s="59">
        <v>0</v>
      </c>
      <c r="D36" s="56">
        <v>0</v>
      </c>
      <c r="E36" s="1"/>
      <c r="F36" s="2"/>
    </row>
    <row r="37" spans="1:16" s="8" customFormat="1" ht="30" customHeight="1">
      <c r="A37" s="53" t="s">
        <v>33</v>
      </c>
      <c r="B37" s="54" t="s">
        <v>83</v>
      </c>
      <c r="C37" s="59">
        <v>0</v>
      </c>
      <c r="D37" s="56">
        <v>0</v>
      </c>
      <c r="E37" s="1"/>
      <c r="F37" s="2"/>
    </row>
    <row r="38" spans="1:16" ht="30" customHeight="1">
      <c r="A38" s="55" t="s">
        <v>35</v>
      </c>
      <c r="B38" s="54" t="s">
        <v>84</v>
      </c>
      <c r="C38" s="59">
        <v>0</v>
      </c>
      <c r="D38" s="56">
        <v>0</v>
      </c>
    </row>
    <row r="39" spans="1:16" ht="30" customHeight="1">
      <c r="A39" s="208" t="s">
        <v>17</v>
      </c>
      <c r="B39" s="210"/>
      <c r="C39" s="209"/>
      <c r="D39" s="60">
        <f>SUM(D32:D38)</f>
        <v>0</v>
      </c>
    </row>
    <row r="40" spans="1:16" ht="30" customHeight="1">
      <c r="A40" s="61"/>
      <c r="B40" s="61"/>
      <c r="C40" s="61"/>
      <c r="D40" s="62"/>
    </row>
    <row r="41" spans="1:16" ht="30" customHeight="1">
      <c r="A41" s="214" t="s">
        <v>18</v>
      </c>
      <c r="B41" s="214"/>
      <c r="C41" s="214"/>
      <c r="D41" s="214"/>
      <c r="P41" s="4"/>
    </row>
    <row r="42" spans="1:16" ht="30" customHeight="1">
      <c r="A42" s="215" t="s">
        <v>93</v>
      </c>
      <c r="B42" s="215"/>
      <c r="C42" s="215"/>
      <c r="D42" s="215"/>
      <c r="P42" s="4"/>
    </row>
    <row r="43" spans="1:16" ht="30" customHeight="1">
      <c r="A43" s="52" t="s">
        <v>19</v>
      </c>
      <c r="B43" s="51" t="s">
        <v>20</v>
      </c>
      <c r="C43" s="63" t="s">
        <v>21</v>
      </c>
      <c r="D43" s="63" t="s">
        <v>15</v>
      </c>
      <c r="E43" s="9"/>
      <c r="F43" s="10"/>
      <c r="G43" s="5"/>
      <c r="H43" s="5"/>
      <c r="I43" s="5"/>
      <c r="J43" s="5"/>
      <c r="K43" s="5"/>
      <c r="L43" s="5"/>
      <c r="M43" s="5"/>
      <c r="N43" s="5"/>
      <c r="P43" s="4"/>
    </row>
    <row r="44" spans="1:16" ht="30" customHeight="1">
      <c r="A44" s="64" t="s">
        <v>2</v>
      </c>
      <c r="B44" s="65" t="s">
        <v>92</v>
      </c>
      <c r="C44" s="66">
        <v>8.3299999999999999E-2</v>
      </c>
      <c r="D44" s="67">
        <f>$C$44*$D$39</f>
        <v>0</v>
      </c>
      <c r="E44" s="9"/>
      <c r="F44" s="10"/>
      <c r="G44" s="5"/>
      <c r="H44" s="5"/>
      <c r="I44" s="5"/>
      <c r="J44" s="5"/>
      <c r="K44" s="5"/>
      <c r="L44" s="5"/>
      <c r="M44" s="5"/>
      <c r="N44" s="5"/>
      <c r="P44" s="4"/>
    </row>
    <row r="45" spans="1:16" ht="30" customHeight="1">
      <c r="A45" s="64" t="s">
        <v>4</v>
      </c>
      <c r="B45" s="65" t="s">
        <v>91</v>
      </c>
      <c r="C45" s="66">
        <v>0.121</v>
      </c>
      <c r="D45" s="67">
        <f>$C$45*$D$39</f>
        <v>0</v>
      </c>
    </row>
    <row r="46" spans="1:16" ht="30" customHeight="1">
      <c r="A46" s="208" t="s">
        <v>72</v>
      </c>
      <c r="B46" s="209"/>
      <c r="C46" s="68">
        <f>SUM(C44:C45)</f>
        <v>0.20429999999999998</v>
      </c>
      <c r="D46" s="60">
        <f>SUM(D44:D45)</f>
        <v>0</v>
      </c>
    </row>
    <row r="47" spans="1:16" ht="36.75" customHeight="1">
      <c r="A47" s="64" t="s">
        <v>30</v>
      </c>
      <c r="B47" s="69" t="s">
        <v>98</v>
      </c>
      <c r="C47" s="66">
        <v>7.8200000000000006E-2</v>
      </c>
      <c r="D47" s="60">
        <f>$C$47*$D$39</f>
        <v>0</v>
      </c>
    </row>
    <row r="48" spans="1:16" s="11" customFormat="1" ht="30" customHeight="1">
      <c r="A48" s="227" t="s">
        <v>62</v>
      </c>
      <c r="B48" s="220"/>
      <c r="C48" s="68">
        <f>SUM(C46:C47)</f>
        <v>0.28249999999999997</v>
      </c>
      <c r="D48" s="60">
        <f>D46+D47</f>
        <v>0</v>
      </c>
      <c r="E48" s="1"/>
      <c r="F48" s="2"/>
    </row>
    <row r="49" spans="1:16" ht="30" customHeight="1">
      <c r="A49" s="70"/>
      <c r="B49" s="70"/>
      <c r="C49" s="70"/>
      <c r="D49" s="70"/>
    </row>
    <row r="50" spans="1:16" ht="29.25" customHeight="1">
      <c r="A50" s="214" t="s">
        <v>23</v>
      </c>
      <c r="B50" s="214"/>
      <c r="C50" s="214"/>
      <c r="D50" s="214"/>
      <c r="E50" s="9"/>
      <c r="F50" s="10"/>
      <c r="G50" s="5"/>
      <c r="H50" s="5"/>
      <c r="I50" s="5"/>
      <c r="J50" s="5"/>
      <c r="K50" s="5"/>
      <c r="L50" s="5"/>
      <c r="M50" s="5"/>
      <c r="N50" s="5"/>
    </row>
    <row r="51" spans="1:16" ht="30" customHeight="1">
      <c r="A51" s="76"/>
      <c r="B51" s="76"/>
      <c r="C51" s="186"/>
      <c r="D51" s="187"/>
      <c r="E51" s="9"/>
      <c r="F51" s="10"/>
      <c r="G51" s="5"/>
      <c r="H51" s="5"/>
      <c r="I51" s="5"/>
      <c r="J51" s="5"/>
      <c r="K51" s="5"/>
      <c r="L51" s="5"/>
      <c r="M51" s="5"/>
      <c r="N51" s="5"/>
    </row>
    <row r="52" spans="1:16" ht="30" customHeight="1">
      <c r="A52" s="52" t="s">
        <v>25</v>
      </c>
      <c r="B52" s="71" t="s">
        <v>26</v>
      </c>
      <c r="C52" s="52" t="s">
        <v>27</v>
      </c>
      <c r="D52" s="52" t="s">
        <v>15</v>
      </c>
    </row>
    <row r="53" spans="1:16" ht="30" customHeight="1">
      <c r="A53" s="55" t="s">
        <v>2</v>
      </c>
      <c r="B53" s="65" t="s">
        <v>28</v>
      </c>
      <c r="C53" s="72">
        <v>0.2</v>
      </c>
      <c r="D53" s="67">
        <f>$C$53*($D$39+$D$46)</f>
        <v>0</v>
      </c>
    </row>
    <row r="54" spans="1:16" ht="30" customHeight="1">
      <c r="A54" s="55" t="s">
        <v>4</v>
      </c>
      <c r="B54" s="65" t="s">
        <v>29</v>
      </c>
      <c r="C54" s="72">
        <v>2.5000000000000001E-2</v>
      </c>
      <c r="D54" s="67">
        <f>$C$54*($D$39+$D$46)</f>
        <v>0</v>
      </c>
      <c r="M54" s="4"/>
    </row>
    <row r="55" spans="1:16" ht="30" customHeight="1">
      <c r="A55" s="55" t="s">
        <v>30</v>
      </c>
      <c r="B55" s="65" t="s">
        <v>87</v>
      </c>
      <c r="C55" s="73">
        <v>0.03</v>
      </c>
      <c r="D55" s="67">
        <f>$C$55*($D$39+$D$46)</f>
        <v>0</v>
      </c>
      <c r="M55" s="4"/>
    </row>
    <row r="56" spans="1:16" ht="30" customHeight="1">
      <c r="A56" s="55" t="s">
        <v>31</v>
      </c>
      <c r="B56" s="65" t="s">
        <v>85</v>
      </c>
      <c r="C56" s="72">
        <v>1.4999999999999999E-2</v>
      </c>
      <c r="D56" s="67">
        <f>$C$56*($D$39+$D$46)</f>
        <v>0</v>
      </c>
      <c r="M56" s="4"/>
    </row>
    <row r="57" spans="1:16" ht="30" customHeight="1">
      <c r="A57" s="55" t="s">
        <v>32</v>
      </c>
      <c r="B57" s="65" t="s">
        <v>86</v>
      </c>
      <c r="C57" s="72">
        <v>0.01</v>
      </c>
      <c r="D57" s="67">
        <f>$C$57*($D$39+$D$46)</f>
        <v>0</v>
      </c>
      <c r="M57" s="4"/>
    </row>
    <row r="58" spans="1:16" ht="30" customHeight="1">
      <c r="A58" s="53" t="s">
        <v>33</v>
      </c>
      <c r="B58" s="74" t="s">
        <v>34</v>
      </c>
      <c r="C58" s="72">
        <v>6.0000000000000001E-3</v>
      </c>
      <c r="D58" s="67">
        <f>$C$58*($D$39+$D$46)</f>
        <v>0</v>
      </c>
      <c r="M58" s="4"/>
    </row>
    <row r="59" spans="1:16" ht="30" customHeight="1">
      <c r="A59" s="55" t="s">
        <v>35</v>
      </c>
      <c r="B59" s="65" t="s">
        <v>36</v>
      </c>
      <c r="C59" s="72">
        <v>2E-3</v>
      </c>
      <c r="D59" s="67">
        <f>$C$59*($D$39+$D$46)</f>
        <v>0</v>
      </c>
      <c r="M59" s="4"/>
    </row>
    <row r="60" spans="1:16" ht="30" customHeight="1">
      <c r="A60" s="53" t="s">
        <v>37</v>
      </c>
      <c r="B60" s="74" t="s">
        <v>38</v>
      </c>
      <c r="C60" s="72">
        <v>0.08</v>
      </c>
      <c r="D60" s="67">
        <f>$C$60*($D$39+$D$46)</f>
        <v>0</v>
      </c>
      <c r="M60" s="4"/>
    </row>
    <row r="61" spans="1:16" ht="30" customHeight="1">
      <c r="A61" s="219" t="s">
        <v>22</v>
      </c>
      <c r="B61" s="220"/>
      <c r="C61" s="75">
        <f>SUM(C53:C60)</f>
        <v>0.36800000000000005</v>
      </c>
      <c r="D61" s="60">
        <f>SUM(D53:D60)</f>
        <v>0</v>
      </c>
      <c r="E61" s="9"/>
      <c r="P61" s="4"/>
    </row>
    <row r="62" spans="1:16" s="12" customFormat="1" ht="30" customHeight="1">
      <c r="A62" s="70"/>
      <c r="B62" s="70"/>
      <c r="C62" s="70"/>
      <c r="D62" s="70"/>
      <c r="E62" s="9"/>
      <c r="F62" s="2"/>
    </row>
    <row r="63" spans="1:16" ht="30" customHeight="1">
      <c r="A63" s="76" t="s">
        <v>39</v>
      </c>
      <c r="B63" s="76"/>
      <c r="C63" s="70"/>
      <c r="D63" s="70"/>
      <c r="E63" s="9"/>
      <c r="P63" s="12"/>
    </row>
    <row r="64" spans="1:16" ht="30" customHeight="1">
      <c r="A64" s="63" t="s">
        <v>40</v>
      </c>
      <c r="B64" s="71" t="s">
        <v>41</v>
      </c>
      <c r="C64" s="52" t="s">
        <v>24</v>
      </c>
      <c r="D64" s="52" t="s">
        <v>15</v>
      </c>
      <c r="E64" s="9"/>
      <c r="P64" s="12"/>
    </row>
    <row r="65" spans="1:16" ht="30" customHeight="1">
      <c r="A65" s="55" t="s">
        <v>2</v>
      </c>
      <c r="B65" s="77" t="s">
        <v>42</v>
      </c>
      <c r="C65" s="78"/>
      <c r="D65" s="79">
        <f>$C$65*2*22</f>
        <v>0</v>
      </c>
      <c r="E65" s="9"/>
      <c r="P65" s="12"/>
    </row>
    <row r="66" spans="1:16" ht="30" customHeight="1">
      <c r="A66" s="55" t="s">
        <v>4</v>
      </c>
      <c r="B66" s="80" t="s">
        <v>73</v>
      </c>
      <c r="C66" s="202"/>
      <c r="D66" s="67">
        <f>($C$66*22)-(($C$66*22)*20%)</f>
        <v>0</v>
      </c>
    </row>
    <row r="67" spans="1:16" ht="30" customHeight="1">
      <c r="A67" s="55" t="s">
        <v>30</v>
      </c>
      <c r="B67" s="80" t="s">
        <v>68</v>
      </c>
      <c r="C67" s="79"/>
      <c r="D67" s="79"/>
    </row>
    <row r="68" spans="1:16" ht="30" customHeight="1">
      <c r="A68" s="55" t="s">
        <v>31</v>
      </c>
      <c r="B68" s="81" t="s">
        <v>88</v>
      </c>
      <c r="C68" s="82"/>
      <c r="D68" s="82"/>
    </row>
    <row r="69" spans="1:16" ht="30" customHeight="1">
      <c r="A69" s="55" t="s">
        <v>32</v>
      </c>
      <c r="B69" s="81" t="s">
        <v>99</v>
      </c>
      <c r="C69" s="83"/>
      <c r="D69" s="82">
        <f>284*C69</f>
        <v>0</v>
      </c>
    </row>
    <row r="70" spans="1:16" ht="30" customHeight="1">
      <c r="A70" s="55" t="s">
        <v>33</v>
      </c>
      <c r="B70" s="81" t="s">
        <v>89</v>
      </c>
      <c r="C70" s="83"/>
      <c r="D70" s="82"/>
    </row>
    <row r="71" spans="1:16" ht="30" customHeight="1">
      <c r="A71" s="81"/>
      <c r="B71" s="219" t="s">
        <v>43</v>
      </c>
      <c r="C71" s="220"/>
      <c r="D71" s="84">
        <f>SUM(D65:D70)</f>
        <v>0</v>
      </c>
    </row>
    <row r="72" spans="1:16" ht="30" customHeight="1">
      <c r="A72" s="212"/>
      <c r="B72" s="212"/>
      <c r="C72" s="212"/>
      <c r="D72" s="85"/>
      <c r="E72" s="9"/>
      <c r="F72" s="10"/>
      <c r="H72" s="4"/>
    </row>
    <row r="73" spans="1:16" s="12" customFormat="1" ht="36.75" customHeight="1">
      <c r="A73" s="36" t="s">
        <v>44</v>
      </c>
      <c r="B73" s="50"/>
      <c r="C73" s="50"/>
      <c r="D73" s="50"/>
      <c r="E73" s="9"/>
      <c r="F73" s="10"/>
    </row>
    <row r="74" spans="1:16" ht="30" customHeight="1">
      <c r="A74" s="52">
        <v>2</v>
      </c>
      <c r="B74" s="71" t="s">
        <v>45</v>
      </c>
      <c r="C74" s="52" t="s">
        <v>15</v>
      </c>
      <c r="D74" s="50"/>
      <c r="P74" s="4"/>
    </row>
    <row r="75" spans="1:16" ht="30" customHeight="1">
      <c r="A75" s="64" t="s">
        <v>19</v>
      </c>
      <c r="B75" s="65" t="s">
        <v>94</v>
      </c>
      <c r="C75" s="67">
        <f>$D$46</f>
        <v>0</v>
      </c>
      <c r="D75" s="50"/>
      <c r="P75" s="4"/>
    </row>
    <row r="76" spans="1:16" ht="30" customHeight="1">
      <c r="A76" s="86" t="s">
        <v>25</v>
      </c>
      <c r="B76" s="87" t="s">
        <v>74</v>
      </c>
      <c r="C76" s="67">
        <f>($D$39+$D$46)*36.8%</f>
        <v>0</v>
      </c>
      <c r="D76" s="50"/>
      <c r="P76" s="4"/>
    </row>
    <row r="77" spans="1:16" ht="30" customHeight="1">
      <c r="A77" s="55" t="s">
        <v>40</v>
      </c>
      <c r="B77" s="80" t="s">
        <v>41</v>
      </c>
      <c r="C77" s="67">
        <f>$D$71</f>
        <v>0</v>
      </c>
      <c r="D77" s="50"/>
      <c r="P77" s="4"/>
    </row>
    <row r="78" spans="1:16" ht="30" customHeight="1">
      <c r="A78" s="65"/>
      <c r="B78" s="88" t="s">
        <v>43</v>
      </c>
      <c r="C78" s="60">
        <f>SUM(C75:C77)</f>
        <v>0</v>
      </c>
      <c r="D78" s="50"/>
      <c r="P78" s="4"/>
    </row>
    <row r="79" spans="1:16" ht="30" customHeight="1">
      <c r="A79" s="89"/>
      <c r="B79" s="89"/>
      <c r="C79" s="89"/>
      <c r="D79" s="89"/>
      <c r="E79" s="13"/>
      <c r="P79" s="4"/>
    </row>
    <row r="80" spans="1:16" ht="30" customHeight="1">
      <c r="A80" s="76" t="s">
        <v>46</v>
      </c>
      <c r="B80" s="76"/>
      <c r="C80" s="90"/>
      <c r="D80" s="90"/>
      <c r="E80" s="9"/>
      <c r="P80" s="4"/>
    </row>
    <row r="81" spans="1:17" ht="30" customHeight="1">
      <c r="A81" s="52">
        <v>3</v>
      </c>
      <c r="B81" s="51" t="s">
        <v>47</v>
      </c>
      <c r="C81" s="52" t="s">
        <v>21</v>
      </c>
      <c r="D81" s="52" t="s">
        <v>15</v>
      </c>
    </row>
    <row r="82" spans="1:17" ht="30" customHeight="1">
      <c r="A82" s="64" t="s">
        <v>2</v>
      </c>
      <c r="B82" s="65" t="s">
        <v>100</v>
      </c>
      <c r="C82" s="91">
        <v>1.24E-2</v>
      </c>
      <c r="D82" s="67">
        <f>$D$39*$C$82</f>
        <v>0</v>
      </c>
      <c r="E82" s="9"/>
      <c r="G82" s="5"/>
      <c r="H82" s="5"/>
      <c r="I82" s="5"/>
      <c r="J82" s="5"/>
      <c r="K82" s="5"/>
      <c r="L82" s="5"/>
      <c r="M82" s="5"/>
      <c r="N82" s="5"/>
    </row>
    <row r="83" spans="1:17" ht="30" customHeight="1">
      <c r="A83" s="64" t="s">
        <v>4</v>
      </c>
      <c r="B83" s="65" t="s">
        <v>101</v>
      </c>
      <c r="C83" s="91">
        <v>0.08</v>
      </c>
      <c r="D83" s="67">
        <f>$D$82*$C$83</f>
        <v>0</v>
      </c>
      <c r="E83" s="9"/>
      <c r="F83" s="10"/>
      <c r="G83" s="5"/>
      <c r="H83" s="5"/>
      <c r="I83" s="5"/>
      <c r="J83" s="5"/>
      <c r="K83" s="5"/>
      <c r="L83" s="5"/>
      <c r="M83" s="5"/>
      <c r="N83" s="5"/>
    </row>
    <row r="84" spans="1:17" ht="30" customHeight="1">
      <c r="A84" s="86" t="s">
        <v>30</v>
      </c>
      <c r="B84" s="87" t="s">
        <v>102</v>
      </c>
      <c r="C84" s="91">
        <f>1.24%*(40%+10%)*8</f>
        <v>4.9599999999999998E-2</v>
      </c>
      <c r="D84" s="67">
        <f>$D$82*$C$84</f>
        <v>0</v>
      </c>
    </row>
    <row r="85" spans="1:17" ht="30" customHeight="1">
      <c r="A85" s="64" t="s">
        <v>31</v>
      </c>
      <c r="B85" s="65" t="s">
        <v>103</v>
      </c>
      <c r="C85" s="91">
        <f>(((7/30)/12)*100%)</f>
        <v>1.9444444444444445E-2</v>
      </c>
      <c r="D85" s="67">
        <f>$D$39*$C$85</f>
        <v>0</v>
      </c>
      <c r="E85" s="9"/>
    </row>
    <row r="86" spans="1:17" ht="30" customHeight="1">
      <c r="A86" s="64" t="s">
        <v>32</v>
      </c>
      <c r="B86" s="87" t="s">
        <v>104</v>
      </c>
      <c r="C86" s="91">
        <v>0.36799999999999999</v>
      </c>
      <c r="D86" s="67">
        <f>$D$85*$C$86</f>
        <v>0</v>
      </c>
      <c r="E86" s="9"/>
    </row>
    <row r="87" spans="1:17" ht="30" customHeight="1">
      <c r="A87" s="86" t="s">
        <v>33</v>
      </c>
      <c r="B87" s="87" t="s">
        <v>105</v>
      </c>
      <c r="C87" s="91">
        <f>1.94%*(40%+10%)*8</f>
        <v>7.7600000000000002E-2</v>
      </c>
      <c r="D87" s="67">
        <f>$D$85*$C$87</f>
        <v>0</v>
      </c>
      <c r="E87" s="9"/>
    </row>
    <row r="88" spans="1:17" ht="30" customHeight="1">
      <c r="A88" s="211" t="s">
        <v>22</v>
      </c>
      <c r="B88" s="211"/>
      <c r="C88" s="211"/>
      <c r="D88" s="92">
        <f>SUM(D82:D87)</f>
        <v>0</v>
      </c>
      <c r="E88" s="9"/>
      <c r="F88" s="10"/>
      <c r="G88" s="14"/>
      <c r="H88" s="14"/>
      <c r="I88" s="14"/>
      <c r="J88" s="14"/>
      <c r="K88" s="14"/>
      <c r="L88" s="14"/>
      <c r="M88" s="14"/>
      <c r="N88" s="14"/>
      <c r="O88" s="14"/>
      <c r="Q88" s="4"/>
    </row>
    <row r="89" spans="1:17" ht="30" customHeight="1">
      <c r="A89" s="76" t="s">
        <v>106</v>
      </c>
      <c r="B89" s="89"/>
      <c r="C89" s="89"/>
      <c r="D89" s="89"/>
      <c r="E89" s="9"/>
      <c r="F89" s="10"/>
      <c r="G89" s="18"/>
      <c r="H89" s="18"/>
      <c r="I89" s="18"/>
      <c r="J89" s="18"/>
      <c r="K89" s="18"/>
      <c r="L89" s="18"/>
      <c r="M89" s="18"/>
      <c r="N89" s="18"/>
      <c r="P89" s="4"/>
    </row>
    <row r="90" spans="1:17" ht="30" customHeight="1">
      <c r="A90" s="76" t="s">
        <v>75</v>
      </c>
      <c r="B90" s="70"/>
      <c r="C90" s="89"/>
      <c r="D90" s="89"/>
      <c r="E90" s="9"/>
      <c r="F90" s="10"/>
      <c r="G90" s="5"/>
      <c r="H90" s="5"/>
      <c r="I90" s="5"/>
      <c r="J90" s="5"/>
      <c r="K90" s="5"/>
      <c r="L90" s="5"/>
      <c r="M90" s="5"/>
      <c r="N90" s="5"/>
      <c r="P90" s="4"/>
    </row>
    <row r="91" spans="1:17" ht="30" customHeight="1">
      <c r="A91" s="52" t="s">
        <v>76</v>
      </c>
      <c r="B91" s="71" t="s">
        <v>69</v>
      </c>
      <c r="C91" s="52" t="s">
        <v>67</v>
      </c>
      <c r="D91" s="52" t="s">
        <v>15</v>
      </c>
      <c r="E91" s="9"/>
      <c r="F91" s="10"/>
      <c r="G91" s="25"/>
      <c r="H91" s="19"/>
    </row>
    <row r="92" spans="1:17" ht="30" customHeight="1">
      <c r="A92" s="55" t="s">
        <v>2</v>
      </c>
      <c r="B92" s="69" t="s">
        <v>95</v>
      </c>
      <c r="C92" s="94">
        <v>1E-3</v>
      </c>
      <c r="D92" s="95">
        <f>($D$46+$D$39)*((4/12)/12)*C92</f>
        <v>0</v>
      </c>
      <c r="E92" s="9"/>
      <c r="F92" s="10"/>
      <c r="G92" s="26"/>
      <c r="H92" s="19"/>
    </row>
    <row r="93" spans="1:17" ht="46.5" customHeight="1">
      <c r="A93" s="55" t="s">
        <v>4</v>
      </c>
      <c r="B93" s="96" t="s">
        <v>90</v>
      </c>
      <c r="C93" s="72">
        <f>$C$61</f>
        <v>0.36800000000000005</v>
      </c>
      <c r="D93" s="95">
        <f>$D$92*$C$93</f>
        <v>0</v>
      </c>
      <c r="E93" s="9"/>
      <c r="F93" s="10"/>
      <c r="G93" s="25"/>
      <c r="H93" s="19"/>
    </row>
    <row r="94" spans="1:17" ht="46.5" customHeight="1">
      <c r="A94" s="208" t="s">
        <v>62</v>
      </c>
      <c r="B94" s="210"/>
      <c r="C94" s="209"/>
      <c r="D94" s="97">
        <f>SUM(D92:D93)</f>
        <v>0</v>
      </c>
      <c r="E94" s="9"/>
      <c r="F94" s="10"/>
      <c r="G94" s="26"/>
      <c r="H94" s="19"/>
    </row>
    <row r="95" spans="1:17" s="20" customFormat="1" ht="30" customHeight="1">
      <c r="A95" s="89"/>
      <c r="B95" s="89"/>
      <c r="C95" s="89"/>
      <c r="D95" s="89"/>
      <c r="E95" s="9"/>
      <c r="F95" s="10"/>
    </row>
    <row r="96" spans="1:17" ht="30" customHeight="1">
      <c r="A96" s="76" t="s">
        <v>70</v>
      </c>
      <c r="B96" s="76"/>
      <c r="C96" s="76"/>
      <c r="D96" s="76"/>
      <c r="E96" s="9"/>
      <c r="F96" s="10"/>
      <c r="G96" s="20"/>
      <c r="H96" s="20"/>
    </row>
    <row r="97" spans="1:14" ht="30" customHeight="1">
      <c r="A97" s="98"/>
      <c r="B97" s="98"/>
      <c r="C97" s="99" t="s">
        <v>48</v>
      </c>
      <c r="D97" s="60">
        <f>$D$39+$C$78+$D$88+$D$94</f>
        <v>0</v>
      </c>
      <c r="E97" s="9"/>
      <c r="F97" s="10"/>
      <c r="G97" s="21"/>
      <c r="H97" s="22"/>
    </row>
    <row r="98" spans="1:14" ht="30" customHeight="1">
      <c r="A98" s="52">
        <v>5</v>
      </c>
      <c r="B98" s="100" t="s">
        <v>49</v>
      </c>
      <c r="C98" s="63" t="s">
        <v>50</v>
      </c>
      <c r="D98" s="101" t="s">
        <v>15</v>
      </c>
      <c r="E98" s="9"/>
      <c r="F98" s="10"/>
      <c r="G98" s="23"/>
      <c r="H98" s="19"/>
    </row>
    <row r="99" spans="1:14" ht="30" customHeight="1">
      <c r="A99" s="102" t="s">
        <v>2</v>
      </c>
      <c r="B99" s="103" t="s">
        <v>51</v>
      </c>
      <c r="C99" s="104">
        <v>4.4900000000000002E-2</v>
      </c>
      <c r="D99" s="92">
        <f>$D$97*$C$99</f>
        <v>0</v>
      </c>
      <c r="E99" s="9"/>
      <c r="F99" s="10"/>
      <c r="G99" s="24"/>
      <c r="H99" s="19"/>
    </row>
    <row r="100" spans="1:14" ht="30" customHeight="1">
      <c r="A100" s="63" t="s">
        <v>4</v>
      </c>
      <c r="B100" s="103" t="s">
        <v>52</v>
      </c>
      <c r="C100" s="105">
        <v>3.0700000000000002E-2</v>
      </c>
      <c r="D100" s="92">
        <f>$C$100*($D$97+$D$99)</f>
        <v>0</v>
      </c>
      <c r="E100" s="9"/>
      <c r="F100" s="10"/>
      <c r="G100" s="24"/>
      <c r="H100" s="22"/>
    </row>
    <row r="101" spans="1:14" ht="30" customHeight="1">
      <c r="A101" s="51"/>
      <c r="B101" s="106"/>
      <c r="C101" s="107" t="s">
        <v>53</v>
      </c>
      <c r="D101" s="92">
        <f>($D$97+$D$99+$D$100)/(1-$C$102)</f>
        <v>0</v>
      </c>
    </row>
    <row r="102" spans="1:14" ht="30" customHeight="1">
      <c r="A102" s="108" t="s">
        <v>30</v>
      </c>
      <c r="B102" s="109" t="s">
        <v>54</v>
      </c>
      <c r="C102" s="110">
        <f>SUM(C103:C104)</f>
        <v>0.14250000000000002</v>
      </c>
      <c r="D102" s="92">
        <f>$C$102*$D$101</f>
        <v>0</v>
      </c>
    </row>
    <row r="103" spans="1:14" ht="30" customHeight="1">
      <c r="A103" s="55"/>
      <c r="B103" s="69" t="s">
        <v>96</v>
      </c>
      <c r="C103" s="66">
        <v>9.2499999999999999E-2</v>
      </c>
      <c r="D103" s="111">
        <f>$C$103*$D$101</f>
        <v>0</v>
      </c>
    </row>
    <row r="104" spans="1:14" ht="30" customHeight="1">
      <c r="A104" s="112"/>
      <c r="B104" s="69" t="s">
        <v>55</v>
      </c>
      <c r="C104" s="94">
        <v>0.05</v>
      </c>
      <c r="D104" s="111">
        <f>$C$104*$D$101</f>
        <v>0</v>
      </c>
      <c r="E104" s="9"/>
      <c r="F104" s="10"/>
      <c r="G104" s="5"/>
      <c r="H104" s="5"/>
      <c r="I104" s="5"/>
      <c r="J104" s="5"/>
      <c r="K104" s="5"/>
      <c r="L104" s="5"/>
      <c r="M104" s="5"/>
      <c r="N104" s="5"/>
    </row>
    <row r="105" spans="1:14" ht="30" customHeight="1">
      <c r="A105" s="228" t="s">
        <v>43</v>
      </c>
      <c r="B105" s="228"/>
      <c r="C105" s="228"/>
      <c r="D105" s="113">
        <f>$D$99+$D$100+$D$102</f>
        <v>0</v>
      </c>
    </row>
    <row r="106" spans="1:14" ht="30" customHeight="1">
      <c r="A106" s="70"/>
      <c r="B106" s="70"/>
      <c r="C106" s="70"/>
      <c r="D106" s="70"/>
      <c r="E106" s="9"/>
      <c r="F106" s="10"/>
    </row>
    <row r="107" spans="1:14" ht="30" customHeight="1">
      <c r="A107" s="76" t="s">
        <v>56</v>
      </c>
      <c r="B107" s="76"/>
      <c r="C107" s="76"/>
      <c r="D107" s="76"/>
      <c r="E107" s="9"/>
      <c r="F107" s="10"/>
    </row>
    <row r="108" spans="1:14" ht="30" customHeight="1">
      <c r="A108" s="52"/>
      <c r="B108" s="114" t="s">
        <v>57</v>
      </c>
      <c r="C108" s="114" t="s">
        <v>15</v>
      </c>
      <c r="D108" s="50"/>
      <c r="E108" s="9"/>
      <c r="F108" s="10"/>
    </row>
    <row r="109" spans="1:14" ht="30" customHeight="1">
      <c r="A109" s="55" t="s">
        <v>2</v>
      </c>
      <c r="B109" s="69" t="s">
        <v>58</v>
      </c>
      <c r="C109" s="111">
        <f>$D$39</f>
        <v>0</v>
      </c>
      <c r="D109" s="50"/>
      <c r="E109" s="9"/>
      <c r="F109" s="10"/>
    </row>
    <row r="110" spans="1:14" ht="30" customHeight="1">
      <c r="A110" s="55" t="s">
        <v>4</v>
      </c>
      <c r="B110" s="69" t="s">
        <v>59</v>
      </c>
      <c r="C110" s="111">
        <f>$C$78</f>
        <v>0</v>
      </c>
      <c r="D110" s="50"/>
      <c r="E110" s="9"/>
      <c r="F110" s="10"/>
    </row>
    <row r="111" spans="1:14" ht="30" customHeight="1">
      <c r="A111" s="55" t="s">
        <v>30</v>
      </c>
      <c r="B111" s="69" t="s">
        <v>60</v>
      </c>
      <c r="C111" s="111">
        <f>$D$88</f>
        <v>0</v>
      </c>
      <c r="D111" s="50"/>
      <c r="E111" s="9"/>
      <c r="F111" s="10"/>
    </row>
    <row r="112" spans="1:14" ht="30" customHeight="1">
      <c r="A112" s="55" t="s">
        <v>31</v>
      </c>
      <c r="B112" s="69" t="s">
        <v>78</v>
      </c>
      <c r="C112" s="111">
        <f>$D$94</f>
        <v>0</v>
      </c>
      <c r="D112" s="50"/>
    </row>
    <row r="113" spans="1:4" ht="30" customHeight="1">
      <c r="A113" s="65"/>
      <c r="B113" s="115" t="s">
        <v>79</v>
      </c>
      <c r="C113" s="92">
        <f>SUM($C$109,$C$110,$C$111,$C$112)</f>
        <v>0</v>
      </c>
      <c r="D113" s="50"/>
    </row>
    <row r="114" spans="1:4" ht="30" customHeight="1">
      <c r="A114" s="116" t="s">
        <v>32</v>
      </c>
      <c r="B114" s="117" t="s">
        <v>77</v>
      </c>
      <c r="C114" s="111">
        <f>$D$105</f>
        <v>0</v>
      </c>
      <c r="D114" s="50"/>
    </row>
    <row r="115" spans="1:4" ht="30" customHeight="1">
      <c r="A115" s="65"/>
      <c r="B115" s="115" t="s">
        <v>61</v>
      </c>
      <c r="C115" s="92">
        <f>$C$113+$C$114</f>
        <v>0</v>
      </c>
      <c r="D115" s="50"/>
    </row>
    <row r="116" spans="1:4" ht="30" customHeight="1">
      <c r="A116" s="50"/>
      <c r="B116" s="50"/>
      <c r="C116" s="50"/>
      <c r="D116" s="50"/>
    </row>
    <row r="117" spans="1:4" ht="16">
      <c r="A117" s="217" t="s">
        <v>97</v>
      </c>
      <c r="B117" s="217"/>
      <c r="C117" s="118">
        <f>C115</f>
        <v>0</v>
      </c>
      <c r="D117" s="50"/>
    </row>
    <row r="118" spans="1:4" ht="16">
      <c r="A118" s="217" t="s">
        <v>148</v>
      </c>
      <c r="B118" s="217"/>
      <c r="C118" s="118">
        <f>C117*11</f>
        <v>0</v>
      </c>
      <c r="D118" s="50"/>
    </row>
    <row r="119" spans="1:4" ht="16">
      <c r="A119" s="50"/>
      <c r="B119" s="50"/>
      <c r="C119" s="50"/>
      <c r="D119" s="50"/>
    </row>
    <row r="120" spans="1:4" ht="16">
      <c r="A120" s="50"/>
      <c r="B120" s="33"/>
      <c r="C120" s="190"/>
      <c r="D120" s="50"/>
    </row>
  </sheetData>
  <mergeCells count="26">
    <mergeCell ref="A117:B117"/>
    <mergeCell ref="A118:B118"/>
    <mergeCell ref="A105:C105"/>
    <mergeCell ref="A39:C39"/>
    <mergeCell ref="A41:D41"/>
    <mergeCell ref="A42:D42"/>
    <mergeCell ref="A46:B46"/>
    <mergeCell ref="A48:B48"/>
    <mergeCell ref="A50:D50"/>
    <mergeCell ref="A61:B61"/>
    <mergeCell ref="B71:C71"/>
    <mergeCell ref="A72:C72"/>
    <mergeCell ref="A88:C88"/>
    <mergeCell ref="A94:C94"/>
    <mergeCell ref="A29:D29"/>
    <mergeCell ref="A1:D1"/>
    <mergeCell ref="A7:D7"/>
    <mergeCell ref="A9:D9"/>
    <mergeCell ref="A10:D10"/>
    <mergeCell ref="A11:D11"/>
    <mergeCell ref="A12:D12"/>
    <mergeCell ref="A23:D23"/>
    <mergeCell ref="C24:D24"/>
    <mergeCell ref="C25:D25"/>
    <mergeCell ref="C26:D26"/>
    <mergeCell ref="C27:D27"/>
  </mergeCells>
  <pageMargins left="1.3779527559055118" right="0.78740157480314965" top="1.0236220472440944" bottom="0.78740157480314965" header="0.51181102362204722" footer="0.51181102362204722"/>
  <pageSetup paperSize="9" scale="52" firstPageNumber="0" fitToHeight="0" orientation="portrait" verticalDpi="598" r:id="rId1"/>
  <headerFooter differentOddEven="1">
    <oddHeader>&amp;R&amp;G</oddHeader>
  </headerFooter>
  <rowBreaks count="1" manualBreakCount="1">
    <brk id="49" max="16383" man="1"/>
  </rowBreaks>
  <colBreaks count="1" manualBreakCount="1">
    <brk id="4" max="1048575" man="1"/>
  </colBreak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6:Q120"/>
  <sheetViews>
    <sheetView view="pageBreakPreview" topLeftCell="A100" zoomScale="85" zoomScaleNormal="85" zoomScaleSheetLayoutView="85" zoomScalePageLayoutView="69" workbookViewId="0">
      <selection activeCell="C26" sqref="C26:D26"/>
    </sheetView>
  </sheetViews>
  <sheetFormatPr defaultColWidth="9.1796875" defaultRowHeight="14.5"/>
  <cols>
    <col min="1" max="1" width="9.1796875" style="3"/>
    <col min="2" max="2" width="75.453125" style="3" customWidth="1"/>
    <col min="3" max="3" width="31.1796875" style="3" bestFit="1" customWidth="1"/>
    <col min="4" max="4" width="30.7265625" style="3" customWidth="1"/>
    <col min="5" max="5" width="17.1796875" style="1" customWidth="1"/>
    <col min="6" max="6" width="18.453125" style="2" customWidth="1"/>
    <col min="7" max="7" width="31.54296875" style="3" customWidth="1"/>
    <col min="8" max="16384" width="9.1796875" style="3"/>
  </cols>
  <sheetData>
    <row r="6" spans="1:6">
      <c r="A6" s="216"/>
      <c r="B6" s="216"/>
      <c r="C6" s="216"/>
      <c r="D6" s="216"/>
    </row>
    <row r="7" spans="1:6">
      <c r="A7" s="216"/>
      <c r="B7" s="216"/>
      <c r="C7" s="216"/>
      <c r="D7" s="216"/>
    </row>
    <row r="9" spans="1:6" ht="15">
      <c r="A9" s="213" t="s">
        <v>147</v>
      </c>
      <c r="B9" s="213"/>
      <c r="C9" s="213"/>
      <c r="D9" s="213"/>
    </row>
    <row r="10" spans="1:6" ht="15">
      <c r="A10" s="213"/>
      <c r="B10" s="213"/>
      <c r="C10" s="213"/>
      <c r="D10" s="213"/>
    </row>
    <row r="11" spans="1:6" ht="15.75" customHeight="1">
      <c r="A11" s="213"/>
      <c r="B11" s="213"/>
      <c r="C11" s="213"/>
      <c r="D11" s="213"/>
    </row>
    <row r="12" spans="1:6" s="4" customFormat="1" ht="29.25" customHeight="1">
      <c r="A12" s="213" t="s">
        <v>129</v>
      </c>
      <c r="B12" s="213"/>
      <c r="C12" s="213"/>
      <c r="D12" s="213"/>
      <c r="E12" s="1"/>
      <c r="F12" s="2"/>
    </row>
    <row r="13" spans="1:6" ht="30" customHeight="1">
      <c r="A13" s="33"/>
      <c r="B13" s="33"/>
      <c r="C13" s="33"/>
      <c r="D13" s="33"/>
    </row>
    <row r="14" spans="1:6" ht="30" customHeight="1">
      <c r="A14" s="34" t="s">
        <v>1</v>
      </c>
      <c r="B14" s="35"/>
      <c r="C14" s="36"/>
      <c r="D14" s="33"/>
    </row>
    <row r="15" spans="1:6" ht="30" customHeight="1">
      <c r="A15" s="37" t="s">
        <v>2</v>
      </c>
      <c r="B15" s="38" t="s">
        <v>3</v>
      </c>
      <c r="C15" s="39" t="s">
        <v>65</v>
      </c>
      <c r="D15" s="33"/>
    </row>
    <row r="16" spans="1:6" ht="30" customHeight="1">
      <c r="A16" s="37" t="s">
        <v>4</v>
      </c>
      <c r="B16" s="38" t="s">
        <v>5</v>
      </c>
      <c r="C16" s="40" t="s">
        <v>64</v>
      </c>
      <c r="D16" s="33"/>
    </row>
    <row r="17" spans="1:16" s="6" customFormat="1" ht="30" customHeight="1">
      <c r="A17" s="41"/>
      <c r="B17" s="42"/>
      <c r="C17" s="43"/>
      <c r="D17" s="44"/>
      <c r="E17" s="1"/>
      <c r="F17" s="2"/>
    </row>
    <row r="18" spans="1:16" ht="30" customHeight="1">
      <c r="A18" s="36" t="s">
        <v>6</v>
      </c>
      <c r="B18" s="36"/>
      <c r="C18" s="36"/>
      <c r="D18" s="36"/>
    </row>
    <row r="19" spans="1:16" s="7" customFormat="1" ht="30" customHeight="1">
      <c r="A19" s="45"/>
      <c r="B19" s="45" t="s">
        <v>7</v>
      </c>
      <c r="C19" s="46"/>
      <c r="D19" s="46"/>
      <c r="E19" s="1"/>
      <c r="F19" s="2"/>
    </row>
    <row r="20" spans="1:16" s="8" customFormat="1" ht="30" customHeight="1">
      <c r="A20" s="37"/>
      <c r="B20" s="37" t="s">
        <v>8</v>
      </c>
      <c r="C20" s="47"/>
      <c r="D20" s="47"/>
      <c r="E20" s="1"/>
      <c r="F20" s="2"/>
    </row>
    <row r="21" spans="1:16" ht="30" customHeight="1">
      <c r="A21" s="33"/>
      <c r="B21" s="33"/>
      <c r="C21" s="33"/>
      <c r="D21" s="33"/>
    </row>
    <row r="22" spans="1:16" ht="30" customHeight="1">
      <c r="A22" s="36" t="s">
        <v>9</v>
      </c>
      <c r="B22" s="36"/>
      <c r="C22" s="36"/>
      <c r="D22" s="36"/>
      <c r="E22" s="9"/>
      <c r="F22" s="10"/>
      <c r="G22" s="5"/>
      <c r="H22" s="5"/>
      <c r="I22" s="5"/>
      <c r="J22" s="5"/>
      <c r="K22" s="5"/>
      <c r="L22" s="5"/>
      <c r="M22" s="5"/>
      <c r="N22" s="5"/>
    </row>
    <row r="23" spans="1:16" ht="30" customHeight="1">
      <c r="A23" s="218" t="s">
        <v>10</v>
      </c>
      <c r="B23" s="218"/>
      <c r="C23" s="218"/>
      <c r="D23" s="218"/>
    </row>
    <row r="24" spans="1:16" ht="30" customHeight="1">
      <c r="A24" s="37">
        <v>1</v>
      </c>
      <c r="B24" s="48" t="s">
        <v>11</v>
      </c>
      <c r="C24" s="221" t="s">
        <v>116</v>
      </c>
      <c r="D24" s="222"/>
    </row>
    <row r="25" spans="1:16" ht="30" customHeight="1">
      <c r="A25" s="37">
        <v>2</v>
      </c>
      <c r="B25" s="48" t="s">
        <v>12</v>
      </c>
      <c r="C25" s="223" t="s">
        <v>121</v>
      </c>
      <c r="D25" s="224"/>
    </row>
    <row r="26" spans="1:16" ht="31.5" customHeight="1">
      <c r="A26" s="37">
        <v>3</v>
      </c>
      <c r="B26" s="48" t="s">
        <v>63</v>
      </c>
      <c r="C26" s="225"/>
      <c r="D26" s="226"/>
    </row>
    <row r="27" spans="1:16" ht="30" customHeight="1">
      <c r="A27" s="37">
        <v>4</v>
      </c>
      <c r="B27" s="49" t="s">
        <v>0</v>
      </c>
      <c r="C27" s="229"/>
      <c r="D27" s="229"/>
    </row>
    <row r="28" spans="1:16" ht="30" customHeight="1">
      <c r="A28" s="36"/>
      <c r="B28" s="36"/>
      <c r="C28" s="36"/>
      <c r="D28" s="50"/>
      <c r="P28" s="4"/>
    </row>
    <row r="29" spans="1:16" ht="30" customHeight="1">
      <c r="A29" s="230" t="s">
        <v>13</v>
      </c>
      <c r="B29" s="230"/>
      <c r="C29" s="230"/>
      <c r="D29" s="230"/>
      <c r="P29" s="4"/>
    </row>
    <row r="30" spans="1:16" ht="30" customHeight="1">
      <c r="A30" s="36"/>
      <c r="B30" s="36"/>
      <c r="C30" s="36"/>
      <c r="D30" s="36"/>
      <c r="E30" s="9"/>
      <c r="F30" s="10"/>
      <c r="G30" s="5"/>
      <c r="H30" s="5"/>
      <c r="I30" s="5"/>
      <c r="J30" s="5"/>
      <c r="K30" s="5"/>
      <c r="L30" s="5"/>
      <c r="M30" s="5"/>
      <c r="N30" s="5"/>
      <c r="P30" s="4"/>
    </row>
    <row r="31" spans="1:16" ht="30" customHeight="1">
      <c r="A31" s="51">
        <v>1</v>
      </c>
      <c r="B31" s="51" t="s">
        <v>14</v>
      </c>
      <c r="C31" s="52" t="s">
        <v>67</v>
      </c>
      <c r="D31" s="52" t="s">
        <v>15</v>
      </c>
      <c r="E31" s="9"/>
      <c r="F31" s="10"/>
      <c r="G31" s="5"/>
      <c r="H31" s="5"/>
      <c r="I31" s="5"/>
      <c r="J31" s="5"/>
      <c r="K31" s="5"/>
      <c r="L31" s="5"/>
      <c r="M31" s="5"/>
      <c r="N31" s="5"/>
      <c r="P31" s="4"/>
    </row>
    <row r="32" spans="1:16" s="8" customFormat="1" ht="30" customHeight="1">
      <c r="A32" s="53" t="s">
        <v>2</v>
      </c>
      <c r="B32" s="54" t="s">
        <v>0</v>
      </c>
      <c r="C32" s="55" t="s">
        <v>71</v>
      </c>
      <c r="D32" s="56">
        <f>C27</f>
        <v>0</v>
      </c>
      <c r="E32" s="1"/>
      <c r="F32" s="2"/>
    </row>
    <row r="33" spans="1:16" s="8" customFormat="1" ht="30" customHeight="1">
      <c r="A33" s="53" t="s">
        <v>4</v>
      </c>
      <c r="B33" s="54" t="s">
        <v>16</v>
      </c>
      <c r="C33" s="57">
        <v>0</v>
      </c>
      <c r="D33" s="58">
        <f>C33*D32</f>
        <v>0</v>
      </c>
      <c r="E33" s="1"/>
      <c r="F33" s="2"/>
    </row>
    <row r="34" spans="1:16" s="8" customFormat="1" ht="30" customHeight="1">
      <c r="A34" s="53" t="s">
        <v>30</v>
      </c>
      <c r="B34" s="54" t="s">
        <v>80</v>
      </c>
      <c r="C34" s="59">
        <v>0</v>
      </c>
      <c r="D34" s="56">
        <v>0</v>
      </c>
      <c r="E34" s="1"/>
      <c r="F34" s="2"/>
    </row>
    <row r="35" spans="1:16" s="8" customFormat="1" ht="30" customHeight="1">
      <c r="A35" s="53" t="s">
        <v>31</v>
      </c>
      <c r="B35" s="54" t="s">
        <v>81</v>
      </c>
      <c r="C35" s="59">
        <v>0</v>
      </c>
      <c r="D35" s="56">
        <v>0</v>
      </c>
      <c r="E35" s="1"/>
      <c r="F35" s="2"/>
    </row>
    <row r="36" spans="1:16" s="8" customFormat="1" ht="30" customHeight="1">
      <c r="A36" s="53" t="s">
        <v>32</v>
      </c>
      <c r="B36" s="54" t="s">
        <v>82</v>
      </c>
      <c r="C36" s="59">
        <v>0</v>
      </c>
      <c r="D36" s="56">
        <v>0</v>
      </c>
      <c r="E36" s="1"/>
      <c r="F36" s="2"/>
    </row>
    <row r="37" spans="1:16" s="8" customFormat="1" ht="30" customHeight="1">
      <c r="A37" s="53" t="s">
        <v>33</v>
      </c>
      <c r="B37" s="54" t="s">
        <v>83</v>
      </c>
      <c r="C37" s="59">
        <v>0</v>
      </c>
      <c r="D37" s="56">
        <v>0</v>
      </c>
      <c r="E37" s="1"/>
      <c r="F37" s="2"/>
    </row>
    <row r="38" spans="1:16" ht="30" customHeight="1">
      <c r="A38" s="55" t="s">
        <v>35</v>
      </c>
      <c r="B38" s="54" t="s">
        <v>84</v>
      </c>
      <c r="C38" s="59">
        <v>0</v>
      </c>
      <c r="D38" s="56">
        <v>0</v>
      </c>
    </row>
    <row r="39" spans="1:16" ht="30" customHeight="1">
      <c r="A39" s="208" t="s">
        <v>17</v>
      </c>
      <c r="B39" s="210"/>
      <c r="C39" s="209"/>
      <c r="D39" s="60">
        <f>SUM(D32:D38)</f>
        <v>0</v>
      </c>
    </row>
    <row r="40" spans="1:16" ht="30" customHeight="1">
      <c r="A40" s="61"/>
      <c r="B40" s="61"/>
      <c r="C40" s="61"/>
      <c r="D40" s="62"/>
    </row>
    <row r="41" spans="1:16" ht="30" customHeight="1">
      <c r="A41" s="214" t="s">
        <v>18</v>
      </c>
      <c r="B41" s="214"/>
      <c r="C41" s="214"/>
      <c r="D41" s="214"/>
      <c r="P41" s="4"/>
    </row>
    <row r="42" spans="1:16" ht="30" customHeight="1">
      <c r="A42" s="215" t="s">
        <v>93</v>
      </c>
      <c r="B42" s="215"/>
      <c r="C42" s="215"/>
      <c r="D42" s="215"/>
      <c r="P42" s="4"/>
    </row>
    <row r="43" spans="1:16" ht="30" customHeight="1">
      <c r="A43" s="52" t="s">
        <v>19</v>
      </c>
      <c r="B43" s="51" t="s">
        <v>20</v>
      </c>
      <c r="C43" s="63" t="s">
        <v>21</v>
      </c>
      <c r="D43" s="63" t="s">
        <v>15</v>
      </c>
      <c r="E43" s="9"/>
      <c r="F43" s="10"/>
      <c r="G43" s="5"/>
      <c r="H43" s="5"/>
      <c r="I43" s="5"/>
      <c r="J43" s="5"/>
      <c r="K43" s="5"/>
      <c r="L43" s="5"/>
      <c r="M43" s="5"/>
      <c r="N43" s="5"/>
      <c r="P43" s="4"/>
    </row>
    <row r="44" spans="1:16" ht="30" customHeight="1">
      <c r="A44" s="64" t="s">
        <v>2</v>
      </c>
      <c r="B44" s="65" t="s">
        <v>92</v>
      </c>
      <c r="C44" s="66">
        <v>8.3299999999999999E-2</v>
      </c>
      <c r="D44" s="67">
        <f>$C$44*$D$39</f>
        <v>0</v>
      </c>
      <c r="E44" s="9"/>
      <c r="F44" s="10"/>
      <c r="G44" s="5"/>
      <c r="H44" s="5"/>
      <c r="I44" s="5"/>
      <c r="J44" s="5"/>
      <c r="K44" s="5"/>
      <c r="L44" s="5"/>
      <c r="M44" s="5"/>
      <c r="N44" s="5"/>
      <c r="P44" s="4"/>
    </row>
    <row r="45" spans="1:16" ht="30" customHeight="1">
      <c r="A45" s="64" t="s">
        <v>4</v>
      </c>
      <c r="B45" s="65" t="s">
        <v>91</v>
      </c>
      <c r="C45" s="66">
        <v>0.121</v>
      </c>
      <c r="D45" s="67">
        <f>$C$45*$D$39</f>
        <v>0</v>
      </c>
    </row>
    <row r="46" spans="1:16" ht="30" customHeight="1">
      <c r="A46" s="208" t="s">
        <v>72</v>
      </c>
      <c r="B46" s="209"/>
      <c r="C46" s="68">
        <f>SUM(C44:C45)</f>
        <v>0.20429999999999998</v>
      </c>
      <c r="D46" s="60">
        <f>SUM(D44:D45)</f>
        <v>0</v>
      </c>
    </row>
    <row r="47" spans="1:16" ht="36.75" customHeight="1">
      <c r="A47" s="64" t="s">
        <v>30</v>
      </c>
      <c r="B47" s="69" t="s">
        <v>98</v>
      </c>
      <c r="C47" s="66">
        <v>7.8200000000000006E-2</v>
      </c>
      <c r="D47" s="60">
        <f>$C$47*$D$39</f>
        <v>0</v>
      </c>
    </row>
    <row r="48" spans="1:16" s="11" customFormat="1" ht="30" customHeight="1">
      <c r="A48" s="227" t="s">
        <v>62</v>
      </c>
      <c r="B48" s="220"/>
      <c r="C48" s="68">
        <f>SUM(C46:C47)</f>
        <v>0.28249999999999997</v>
      </c>
      <c r="D48" s="60">
        <f>D46+D47</f>
        <v>0</v>
      </c>
      <c r="E48" s="1"/>
      <c r="F48" s="2"/>
    </row>
    <row r="49" spans="1:16" ht="30" customHeight="1">
      <c r="A49" s="70"/>
      <c r="B49" s="70"/>
      <c r="C49" s="70"/>
      <c r="D49" s="70"/>
    </row>
    <row r="50" spans="1:16" ht="29.25" customHeight="1">
      <c r="A50" s="214" t="s">
        <v>23</v>
      </c>
      <c r="B50" s="214"/>
      <c r="C50" s="214"/>
      <c r="D50" s="214"/>
      <c r="E50" s="9"/>
      <c r="F50" s="10"/>
      <c r="G50" s="5"/>
      <c r="H50" s="5"/>
      <c r="I50" s="5"/>
      <c r="J50" s="5"/>
      <c r="K50" s="5"/>
      <c r="L50" s="5"/>
      <c r="M50" s="5"/>
      <c r="N50" s="5"/>
    </row>
    <row r="51" spans="1:16" ht="30" customHeight="1">
      <c r="A51" s="76"/>
      <c r="B51" s="76"/>
      <c r="C51" s="186"/>
      <c r="D51" s="187"/>
      <c r="E51" s="9"/>
      <c r="F51" s="10"/>
      <c r="G51" s="5"/>
      <c r="H51" s="5"/>
      <c r="I51" s="5"/>
      <c r="J51" s="5"/>
      <c r="K51" s="5"/>
      <c r="L51" s="5"/>
      <c r="M51" s="5"/>
      <c r="N51" s="5"/>
    </row>
    <row r="52" spans="1:16" ht="30" customHeight="1">
      <c r="A52" s="52" t="s">
        <v>25</v>
      </c>
      <c r="B52" s="71" t="s">
        <v>26</v>
      </c>
      <c r="C52" s="52" t="s">
        <v>27</v>
      </c>
      <c r="D52" s="52" t="s">
        <v>15</v>
      </c>
    </row>
    <row r="53" spans="1:16" ht="30" customHeight="1">
      <c r="A53" s="55" t="s">
        <v>2</v>
      </c>
      <c r="B53" s="65" t="s">
        <v>28</v>
      </c>
      <c r="C53" s="72">
        <v>0.2</v>
      </c>
      <c r="D53" s="67">
        <f>$C$53*($D$39+$D$46)</f>
        <v>0</v>
      </c>
    </row>
    <row r="54" spans="1:16" ht="30" customHeight="1">
      <c r="A54" s="55" t="s">
        <v>4</v>
      </c>
      <c r="B54" s="65" t="s">
        <v>29</v>
      </c>
      <c r="C54" s="72">
        <v>2.5000000000000001E-2</v>
      </c>
      <c r="D54" s="67">
        <f>$C$54*($D$39+$D$46)</f>
        <v>0</v>
      </c>
      <c r="M54" s="4"/>
    </row>
    <row r="55" spans="1:16" ht="30" customHeight="1">
      <c r="A55" s="55" t="s">
        <v>30</v>
      </c>
      <c r="B55" s="65" t="s">
        <v>87</v>
      </c>
      <c r="C55" s="73">
        <v>0.03</v>
      </c>
      <c r="D55" s="67">
        <f>$C$55*($D$39+$D$46)</f>
        <v>0</v>
      </c>
      <c r="M55" s="4"/>
    </row>
    <row r="56" spans="1:16" ht="30" customHeight="1">
      <c r="A56" s="55" t="s">
        <v>31</v>
      </c>
      <c r="B56" s="65" t="s">
        <v>85</v>
      </c>
      <c r="C56" s="72">
        <v>1.4999999999999999E-2</v>
      </c>
      <c r="D56" s="67">
        <f>$C$56*($D$39+$D$46)</f>
        <v>0</v>
      </c>
      <c r="M56" s="4"/>
    </row>
    <row r="57" spans="1:16" ht="30" customHeight="1">
      <c r="A57" s="55" t="s">
        <v>32</v>
      </c>
      <c r="B57" s="65" t="s">
        <v>86</v>
      </c>
      <c r="C57" s="72">
        <v>0.01</v>
      </c>
      <c r="D57" s="67">
        <f>$C$57*($D$39+$D$46)</f>
        <v>0</v>
      </c>
      <c r="M57" s="4"/>
    </row>
    <row r="58" spans="1:16" ht="30" customHeight="1">
      <c r="A58" s="53" t="s">
        <v>33</v>
      </c>
      <c r="B58" s="74" t="s">
        <v>34</v>
      </c>
      <c r="C58" s="72">
        <v>6.0000000000000001E-3</v>
      </c>
      <c r="D58" s="67">
        <f>$C$58*($D$39+$D$46)</f>
        <v>0</v>
      </c>
      <c r="M58" s="4"/>
    </row>
    <row r="59" spans="1:16" ht="30" customHeight="1">
      <c r="A59" s="55" t="s">
        <v>35</v>
      </c>
      <c r="B59" s="65" t="s">
        <v>36</v>
      </c>
      <c r="C59" s="72">
        <v>2E-3</v>
      </c>
      <c r="D59" s="67">
        <f>$C$59*($D$39+$D$46)</f>
        <v>0</v>
      </c>
      <c r="M59" s="4"/>
    </row>
    <row r="60" spans="1:16" ht="30" customHeight="1">
      <c r="A60" s="53" t="s">
        <v>37</v>
      </c>
      <c r="B60" s="74" t="s">
        <v>38</v>
      </c>
      <c r="C60" s="72">
        <v>0.08</v>
      </c>
      <c r="D60" s="67">
        <f>$C$60*($D$39+$D$46)</f>
        <v>0</v>
      </c>
      <c r="M60" s="4"/>
    </row>
    <row r="61" spans="1:16" ht="30" customHeight="1">
      <c r="A61" s="219" t="s">
        <v>22</v>
      </c>
      <c r="B61" s="220"/>
      <c r="C61" s="75">
        <f>SUM(C53:C60)</f>
        <v>0.36800000000000005</v>
      </c>
      <c r="D61" s="60">
        <f>SUM(D53:D60)</f>
        <v>0</v>
      </c>
      <c r="E61" s="9"/>
      <c r="P61" s="4"/>
    </row>
    <row r="62" spans="1:16" s="12" customFormat="1" ht="30" customHeight="1">
      <c r="A62" s="70"/>
      <c r="B62" s="70"/>
      <c r="C62" s="70"/>
      <c r="D62" s="70"/>
      <c r="E62" s="9"/>
      <c r="F62" s="2"/>
    </row>
    <row r="63" spans="1:16" ht="30" customHeight="1">
      <c r="A63" s="76" t="s">
        <v>39</v>
      </c>
      <c r="B63" s="76"/>
      <c r="C63" s="70"/>
      <c r="D63" s="70"/>
      <c r="E63" s="9"/>
      <c r="P63" s="12"/>
    </row>
    <row r="64" spans="1:16" ht="30" customHeight="1">
      <c r="A64" s="63" t="s">
        <v>40</v>
      </c>
      <c r="B64" s="71" t="s">
        <v>41</v>
      </c>
      <c r="C64" s="52" t="s">
        <v>24</v>
      </c>
      <c r="D64" s="52" t="s">
        <v>15</v>
      </c>
      <c r="E64" s="9"/>
      <c r="P64" s="12"/>
    </row>
    <row r="65" spans="1:16" ht="30" customHeight="1">
      <c r="A65" s="55" t="s">
        <v>2</v>
      </c>
      <c r="B65" s="77" t="s">
        <v>42</v>
      </c>
      <c r="C65" s="78"/>
      <c r="D65" s="79">
        <f>$C$65*2*22</f>
        <v>0</v>
      </c>
      <c r="E65" s="9"/>
      <c r="P65" s="12"/>
    </row>
    <row r="66" spans="1:16" ht="30" customHeight="1">
      <c r="A66" s="55" t="s">
        <v>4</v>
      </c>
      <c r="B66" s="80" t="s">
        <v>73</v>
      </c>
      <c r="C66" s="202"/>
      <c r="D66" s="67">
        <f>($C$66*22)-(($C$66*22)*20%)</f>
        <v>0</v>
      </c>
    </row>
    <row r="67" spans="1:16" ht="30" customHeight="1">
      <c r="A67" s="55" t="s">
        <v>30</v>
      </c>
      <c r="B67" s="80" t="s">
        <v>68</v>
      </c>
      <c r="C67" s="79"/>
      <c r="D67" s="79"/>
    </row>
    <row r="68" spans="1:16" ht="30" customHeight="1">
      <c r="A68" s="55" t="s">
        <v>31</v>
      </c>
      <c r="B68" s="81" t="s">
        <v>88</v>
      </c>
      <c r="C68" s="82"/>
      <c r="D68" s="82"/>
    </row>
    <row r="69" spans="1:16" ht="30" customHeight="1">
      <c r="A69" s="55" t="s">
        <v>32</v>
      </c>
      <c r="B69" s="81" t="s">
        <v>99</v>
      </c>
      <c r="C69" s="83"/>
      <c r="D69" s="82">
        <f>284*C69</f>
        <v>0</v>
      </c>
    </row>
    <row r="70" spans="1:16" ht="30" customHeight="1">
      <c r="A70" s="55" t="s">
        <v>33</v>
      </c>
      <c r="B70" s="81" t="s">
        <v>89</v>
      </c>
      <c r="C70" s="83"/>
      <c r="D70" s="82"/>
    </row>
    <row r="71" spans="1:16" ht="30" customHeight="1">
      <c r="A71" s="81"/>
      <c r="B71" s="219" t="s">
        <v>43</v>
      </c>
      <c r="C71" s="220"/>
      <c r="D71" s="84">
        <f>SUM(D65:D70)</f>
        <v>0</v>
      </c>
    </row>
    <row r="72" spans="1:16" ht="30" customHeight="1">
      <c r="A72" s="212"/>
      <c r="B72" s="212"/>
      <c r="C72" s="212"/>
      <c r="D72" s="85"/>
      <c r="E72" s="9"/>
      <c r="F72" s="10"/>
      <c r="H72" s="4"/>
    </row>
    <row r="73" spans="1:16" s="12" customFormat="1" ht="36.75" customHeight="1">
      <c r="A73" s="36" t="s">
        <v>44</v>
      </c>
      <c r="B73" s="50"/>
      <c r="C73" s="50"/>
      <c r="D73" s="50"/>
      <c r="E73" s="9"/>
      <c r="F73" s="10"/>
    </row>
    <row r="74" spans="1:16" ht="30" customHeight="1">
      <c r="A74" s="52">
        <v>2</v>
      </c>
      <c r="B74" s="71" t="s">
        <v>45</v>
      </c>
      <c r="C74" s="52" t="s">
        <v>15</v>
      </c>
      <c r="D74" s="50"/>
      <c r="P74" s="4"/>
    </row>
    <row r="75" spans="1:16" ht="30" customHeight="1">
      <c r="A75" s="64" t="s">
        <v>19</v>
      </c>
      <c r="B75" s="65" t="s">
        <v>94</v>
      </c>
      <c r="C75" s="67">
        <f>$D$46</f>
        <v>0</v>
      </c>
      <c r="D75" s="50"/>
      <c r="P75" s="4"/>
    </row>
    <row r="76" spans="1:16" ht="30" customHeight="1">
      <c r="A76" s="86" t="s">
        <v>25</v>
      </c>
      <c r="B76" s="87" t="s">
        <v>74</v>
      </c>
      <c r="C76" s="67">
        <f>($D$39+$D$46)*36.8%</f>
        <v>0</v>
      </c>
      <c r="D76" s="50"/>
      <c r="P76" s="4"/>
    </row>
    <row r="77" spans="1:16" ht="30" customHeight="1">
      <c r="A77" s="55" t="s">
        <v>40</v>
      </c>
      <c r="B77" s="80" t="s">
        <v>41</v>
      </c>
      <c r="C77" s="67">
        <f>$D$71</f>
        <v>0</v>
      </c>
      <c r="D77" s="50"/>
      <c r="P77" s="4"/>
    </row>
    <row r="78" spans="1:16" ht="30" customHeight="1">
      <c r="A78" s="65"/>
      <c r="B78" s="88" t="s">
        <v>43</v>
      </c>
      <c r="C78" s="60">
        <f>SUM(C75:C77)</f>
        <v>0</v>
      </c>
      <c r="D78" s="50"/>
      <c r="P78" s="4"/>
    </row>
    <row r="79" spans="1:16" ht="30" customHeight="1">
      <c r="A79" s="89"/>
      <c r="B79" s="89"/>
      <c r="C79" s="89"/>
      <c r="D79" s="89"/>
      <c r="E79" s="13"/>
      <c r="P79" s="4"/>
    </row>
    <row r="80" spans="1:16" ht="30" customHeight="1">
      <c r="A80" s="76" t="s">
        <v>46</v>
      </c>
      <c r="B80" s="76"/>
      <c r="C80" s="90"/>
      <c r="D80" s="90"/>
      <c r="E80" s="9"/>
      <c r="P80" s="4"/>
    </row>
    <row r="81" spans="1:17" ht="30" customHeight="1">
      <c r="A81" s="52">
        <v>3</v>
      </c>
      <c r="B81" s="51" t="s">
        <v>47</v>
      </c>
      <c r="C81" s="52" t="s">
        <v>21</v>
      </c>
      <c r="D81" s="52" t="s">
        <v>15</v>
      </c>
    </row>
    <row r="82" spans="1:17" ht="30" customHeight="1">
      <c r="A82" s="64" t="s">
        <v>2</v>
      </c>
      <c r="B82" s="65" t="s">
        <v>100</v>
      </c>
      <c r="C82" s="91">
        <v>1.24E-2</v>
      </c>
      <c r="D82" s="67">
        <f>$D$39*$C$82</f>
        <v>0</v>
      </c>
      <c r="E82" s="9"/>
      <c r="G82" s="5"/>
      <c r="H82" s="5"/>
      <c r="I82" s="5"/>
      <c r="J82" s="5"/>
      <c r="K82" s="5"/>
      <c r="L82" s="5"/>
      <c r="M82" s="5"/>
      <c r="N82" s="5"/>
    </row>
    <row r="83" spans="1:17" ht="30" customHeight="1">
      <c r="A83" s="64" t="s">
        <v>4</v>
      </c>
      <c r="B83" s="65" t="s">
        <v>101</v>
      </c>
      <c r="C83" s="91">
        <v>0.08</v>
      </c>
      <c r="D83" s="67">
        <f>$D$82*$C$83</f>
        <v>0</v>
      </c>
      <c r="E83" s="9"/>
      <c r="F83" s="10"/>
      <c r="G83" s="5"/>
      <c r="H83" s="5"/>
      <c r="I83" s="5"/>
      <c r="J83" s="5"/>
      <c r="K83" s="5"/>
      <c r="L83" s="5"/>
      <c r="M83" s="5"/>
      <c r="N83" s="5"/>
    </row>
    <row r="84" spans="1:17" ht="30" customHeight="1">
      <c r="A84" s="86" t="s">
        <v>30</v>
      </c>
      <c r="B84" s="87" t="s">
        <v>102</v>
      </c>
      <c r="C84" s="91">
        <f>1.24%*(40%+10%)*8</f>
        <v>4.9599999999999998E-2</v>
      </c>
      <c r="D84" s="67">
        <f>$D$82*$C$84</f>
        <v>0</v>
      </c>
    </row>
    <row r="85" spans="1:17" ht="30" customHeight="1">
      <c r="A85" s="64" t="s">
        <v>31</v>
      </c>
      <c r="B85" s="65" t="s">
        <v>103</v>
      </c>
      <c r="C85" s="91">
        <f>(((7/30)/12)*100%)</f>
        <v>1.9444444444444445E-2</v>
      </c>
      <c r="D85" s="67">
        <f>$D$39*$C$85</f>
        <v>0</v>
      </c>
      <c r="E85" s="9"/>
    </row>
    <row r="86" spans="1:17" ht="30" customHeight="1">
      <c r="A86" s="64" t="s">
        <v>32</v>
      </c>
      <c r="B86" s="87" t="s">
        <v>104</v>
      </c>
      <c r="C86" s="91">
        <v>0.36799999999999999</v>
      </c>
      <c r="D86" s="67">
        <f>$D$85*$C$86</f>
        <v>0</v>
      </c>
      <c r="E86" s="9"/>
    </row>
    <row r="87" spans="1:17" ht="30" customHeight="1">
      <c r="A87" s="86" t="s">
        <v>33</v>
      </c>
      <c r="B87" s="87" t="s">
        <v>105</v>
      </c>
      <c r="C87" s="91">
        <f>1.94%*(40%+10%)*8</f>
        <v>7.7600000000000002E-2</v>
      </c>
      <c r="D87" s="67">
        <f>$D$85*$C$87</f>
        <v>0</v>
      </c>
      <c r="E87" s="9"/>
    </row>
    <row r="88" spans="1:17" ht="30" customHeight="1">
      <c r="A88" s="211" t="s">
        <v>22</v>
      </c>
      <c r="B88" s="211"/>
      <c r="C88" s="211"/>
      <c r="D88" s="92">
        <f>SUM(D82:D87)</f>
        <v>0</v>
      </c>
      <c r="E88" s="9"/>
      <c r="F88" s="10"/>
      <c r="G88" s="14"/>
      <c r="H88" s="14"/>
      <c r="I88" s="14"/>
      <c r="J88" s="14"/>
      <c r="K88" s="14"/>
      <c r="L88" s="14"/>
      <c r="M88" s="14"/>
      <c r="N88" s="14"/>
      <c r="O88" s="14"/>
      <c r="Q88" s="4"/>
    </row>
    <row r="89" spans="1:17" s="16" customFormat="1" ht="30" customHeight="1">
      <c r="A89" s="93"/>
      <c r="B89" s="93"/>
      <c r="C89" s="93"/>
      <c r="D89" s="93"/>
      <c r="E89" s="9"/>
      <c r="F89" s="10"/>
      <c r="G89" s="15"/>
      <c r="H89" s="15"/>
      <c r="I89" s="15"/>
      <c r="J89" s="15"/>
      <c r="K89" s="15"/>
      <c r="L89" s="15"/>
      <c r="M89" s="15"/>
      <c r="N89" s="15"/>
      <c r="O89" s="15"/>
      <c r="Q89" s="17"/>
    </row>
    <row r="90" spans="1:17" ht="30" customHeight="1">
      <c r="A90" s="76" t="s">
        <v>106</v>
      </c>
      <c r="B90" s="89"/>
      <c r="C90" s="89"/>
      <c r="D90" s="89"/>
      <c r="E90" s="9"/>
      <c r="F90" s="10"/>
      <c r="G90" s="18"/>
      <c r="H90" s="18"/>
      <c r="I90" s="18"/>
      <c r="J90" s="18"/>
      <c r="K90" s="18"/>
      <c r="L90" s="18"/>
      <c r="M90" s="18"/>
      <c r="N90" s="18"/>
      <c r="P90" s="4"/>
    </row>
    <row r="91" spans="1:17" ht="30" customHeight="1">
      <c r="A91" s="76" t="s">
        <v>75</v>
      </c>
      <c r="B91" s="70"/>
      <c r="C91" s="89"/>
      <c r="D91" s="89"/>
      <c r="E91" s="9"/>
      <c r="F91" s="10"/>
      <c r="G91" s="5"/>
      <c r="H91" s="5"/>
      <c r="I91" s="5"/>
      <c r="J91" s="5"/>
      <c r="K91" s="5"/>
      <c r="L91" s="5"/>
      <c r="M91" s="5"/>
      <c r="N91" s="5"/>
      <c r="P91" s="4"/>
    </row>
    <row r="92" spans="1:17" ht="30" customHeight="1">
      <c r="A92" s="52" t="s">
        <v>76</v>
      </c>
      <c r="B92" s="71" t="s">
        <v>69</v>
      </c>
      <c r="C92" s="52" t="s">
        <v>67</v>
      </c>
      <c r="D92" s="52" t="s">
        <v>15</v>
      </c>
      <c r="E92" s="9"/>
      <c r="F92" s="10"/>
      <c r="G92" s="25"/>
      <c r="H92" s="19"/>
    </row>
    <row r="93" spans="1:17" ht="30" customHeight="1">
      <c r="A93" s="55" t="s">
        <v>2</v>
      </c>
      <c r="B93" s="69" t="s">
        <v>95</v>
      </c>
      <c r="C93" s="94">
        <v>1E-3</v>
      </c>
      <c r="D93" s="95">
        <f>($D$46+$D$39)*((4/12)/12)*C93</f>
        <v>0</v>
      </c>
      <c r="E93" s="9"/>
      <c r="F93" s="10"/>
      <c r="G93" s="26"/>
      <c r="H93" s="19"/>
    </row>
    <row r="94" spans="1:17" ht="46.5" customHeight="1">
      <c r="A94" s="55" t="s">
        <v>4</v>
      </c>
      <c r="B94" s="96" t="s">
        <v>90</v>
      </c>
      <c r="C94" s="72">
        <f>$C$61</f>
        <v>0.36800000000000005</v>
      </c>
      <c r="D94" s="95">
        <f>$D$93*$C$94</f>
        <v>0</v>
      </c>
      <c r="E94" s="9"/>
      <c r="F94" s="10"/>
      <c r="G94" s="25"/>
      <c r="H94" s="19"/>
    </row>
    <row r="95" spans="1:17" ht="46.5" customHeight="1">
      <c r="A95" s="208" t="s">
        <v>62</v>
      </c>
      <c r="B95" s="210"/>
      <c r="C95" s="209"/>
      <c r="D95" s="97">
        <f>SUM(D93:D94)</f>
        <v>0</v>
      </c>
      <c r="E95" s="9"/>
      <c r="F95" s="10"/>
      <c r="G95" s="26"/>
      <c r="H95" s="19"/>
    </row>
    <row r="96" spans="1:17" s="20" customFormat="1" ht="30" customHeight="1">
      <c r="A96" s="89"/>
      <c r="B96" s="89"/>
      <c r="C96" s="89"/>
      <c r="D96" s="89"/>
      <c r="E96" s="9"/>
      <c r="F96" s="10"/>
    </row>
    <row r="97" spans="1:14" ht="30" customHeight="1">
      <c r="A97" s="76" t="s">
        <v>70</v>
      </c>
      <c r="B97" s="76"/>
      <c r="C97" s="76"/>
      <c r="D97" s="76"/>
      <c r="E97" s="9"/>
      <c r="F97" s="10"/>
      <c r="G97" s="20"/>
      <c r="H97" s="20"/>
    </row>
    <row r="98" spans="1:14" ht="30" customHeight="1">
      <c r="A98" s="98"/>
      <c r="B98" s="98"/>
      <c r="C98" s="99" t="s">
        <v>48</v>
      </c>
      <c r="D98" s="60">
        <f>$D$39+$C$78+$D$88+$D$95</f>
        <v>0</v>
      </c>
      <c r="E98" s="9"/>
      <c r="F98" s="10"/>
      <c r="G98" s="21"/>
      <c r="H98" s="22"/>
    </row>
    <row r="99" spans="1:14" ht="30" customHeight="1">
      <c r="A99" s="52">
        <v>5</v>
      </c>
      <c r="B99" s="100" t="s">
        <v>49</v>
      </c>
      <c r="C99" s="63" t="s">
        <v>50</v>
      </c>
      <c r="D99" s="101" t="s">
        <v>15</v>
      </c>
      <c r="E99" s="9"/>
      <c r="F99" s="10"/>
      <c r="G99" s="23"/>
      <c r="H99" s="19"/>
    </row>
    <row r="100" spans="1:14" ht="30" customHeight="1">
      <c r="A100" s="102" t="s">
        <v>2</v>
      </c>
      <c r="B100" s="103" t="s">
        <v>51</v>
      </c>
      <c r="C100" s="104">
        <v>4.4900000000000002E-2</v>
      </c>
      <c r="D100" s="92">
        <f>$D$98*$C$100</f>
        <v>0</v>
      </c>
      <c r="E100" s="9"/>
      <c r="F100" s="10"/>
      <c r="G100" s="24"/>
      <c r="H100" s="19"/>
    </row>
    <row r="101" spans="1:14" ht="30" customHeight="1">
      <c r="A101" s="63" t="s">
        <v>4</v>
      </c>
      <c r="B101" s="103" t="s">
        <v>52</v>
      </c>
      <c r="C101" s="105">
        <v>3.0700000000000002E-2</v>
      </c>
      <c r="D101" s="92">
        <f>$C$101*($D$98+$D$100)</f>
        <v>0</v>
      </c>
      <c r="E101" s="9"/>
      <c r="F101" s="10"/>
      <c r="G101" s="24"/>
      <c r="H101" s="22"/>
    </row>
    <row r="102" spans="1:14" ht="30" customHeight="1">
      <c r="A102" s="51"/>
      <c r="B102" s="106"/>
      <c r="C102" s="107" t="s">
        <v>53</v>
      </c>
      <c r="D102" s="92">
        <f>($D$98+$D$100+$D$101)/(1-$C$103)</f>
        <v>0</v>
      </c>
    </row>
    <row r="103" spans="1:14" ht="30" customHeight="1">
      <c r="A103" s="108" t="s">
        <v>30</v>
      </c>
      <c r="B103" s="109" t="s">
        <v>54</v>
      </c>
      <c r="C103" s="110">
        <f>SUM(C104:C105)</f>
        <v>0.14250000000000002</v>
      </c>
      <c r="D103" s="92">
        <f>$C$103*$D$102</f>
        <v>0</v>
      </c>
    </row>
    <row r="104" spans="1:14" ht="30" customHeight="1">
      <c r="A104" s="55"/>
      <c r="B104" s="69" t="s">
        <v>96</v>
      </c>
      <c r="C104" s="66">
        <v>9.2499999999999999E-2</v>
      </c>
      <c r="D104" s="111">
        <f>$C$104*$D$102</f>
        <v>0</v>
      </c>
    </row>
    <row r="105" spans="1:14" ht="30" customHeight="1">
      <c r="A105" s="112"/>
      <c r="B105" s="69" t="s">
        <v>55</v>
      </c>
      <c r="C105" s="94">
        <v>0.05</v>
      </c>
      <c r="D105" s="111">
        <f>$C$105*$D$102</f>
        <v>0</v>
      </c>
      <c r="E105" s="9"/>
      <c r="F105" s="10"/>
      <c r="G105" s="5"/>
      <c r="H105" s="5"/>
      <c r="I105" s="5"/>
      <c r="J105" s="5"/>
      <c r="K105" s="5"/>
      <c r="L105" s="5"/>
      <c r="M105" s="5"/>
      <c r="N105" s="5"/>
    </row>
    <row r="106" spans="1:14" ht="30" customHeight="1">
      <c r="A106" s="228" t="s">
        <v>43</v>
      </c>
      <c r="B106" s="228"/>
      <c r="C106" s="228"/>
      <c r="D106" s="113">
        <f>$D$100+$D$101+$D$103</f>
        <v>0</v>
      </c>
    </row>
    <row r="107" spans="1:14" ht="30" customHeight="1">
      <c r="A107" s="70"/>
      <c r="B107" s="70"/>
      <c r="C107" s="70"/>
      <c r="D107" s="70"/>
      <c r="E107" s="9"/>
      <c r="F107" s="10"/>
    </row>
    <row r="108" spans="1:14" ht="30" customHeight="1">
      <c r="A108" s="76" t="s">
        <v>56</v>
      </c>
      <c r="B108" s="76"/>
      <c r="C108" s="76"/>
      <c r="D108" s="76"/>
      <c r="E108" s="9"/>
      <c r="F108" s="10"/>
    </row>
    <row r="109" spans="1:14" ht="30" customHeight="1">
      <c r="A109" s="52"/>
      <c r="B109" s="114" t="s">
        <v>57</v>
      </c>
      <c r="C109" s="114" t="s">
        <v>15</v>
      </c>
      <c r="D109" s="50"/>
      <c r="E109" s="9"/>
      <c r="F109" s="10"/>
    </row>
    <row r="110" spans="1:14" ht="30" customHeight="1">
      <c r="A110" s="55" t="s">
        <v>2</v>
      </c>
      <c r="B110" s="69" t="s">
        <v>58</v>
      </c>
      <c r="C110" s="111">
        <f>$D$39</f>
        <v>0</v>
      </c>
      <c r="D110" s="50"/>
      <c r="E110" s="9"/>
      <c r="F110" s="10"/>
    </row>
    <row r="111" spans="1:14" ht="30" customHeight="1">
      <c r="A111" s="55" t="s">
        <v>4</v>
      </c>
      <c r="B111" s="69" t="s">
        <v>59</v>
      </c>
      <c r="C111" s="111">
        <f>$C$78</f>
        <v>0</v>
      </c>
      <c r="D111" s="50"/>
      <c r="E111" s="9"/>
      <c r="F111" s="10"/>
    </row>
    <row r="112" spans="1:14" ht="30" customHeight="1">
      <c r="A112" s="55" t="s">
        <v>30</v>
      </c>
      <c r="B112" s="69" t="s">
        <v>60</v>
      </c>
      <c r="C112" s="111">
        <f>$D$88</f>
        <v>0</v>
      </c>
      <c r="D112" s="50"/>
      <c r="E112" s="9"/>
      <c r="F112" s="10"/>
    </row>
    <row r="113" spans="1:4" ht="30" customHeight="1">
      <c r="A113" s="55" t="s">
        <v>31</v>
      </c>
      <c r="B113" s="69" t="s">
        <v>78</v>
      </c>
      <c r="C113" s="111">
        <f>$D$95</f>
        <v>0</v>
      </c>
      <c r="D113" s="50"/>
    </row>
    <row r="114" spans="1:4" ht="30" customHeight="1">
      <c r="A114" s="65"/>
      <c r="B114" s="115" t="s">
        <v>79</v>
      </c>
      <c r="C114" s="92">
        <f>SUM($C$110,$C$111,$C$112,$C$113)</f>
        <v>0</v>
      </c>
      <c r="D114" s="50"/>
    </row>
    <row r="115" spans="1:4" ht="30" customHeight="1">
      <c r="A115" s="116" t="s">
        <v>32</v>
      </c>
      <c r="B115" s="117" t="s">
        <v>77</v>
      </c>
      <c r="C115" s="111">
        <f>$D$106</f>
        <v>0</v>
      </c>
      <c r="D115" s="50"/>
    </row>
    <row r="116" spans="1:4" ht="30" customHeight="1">
      <c r="A116" s="65"/>
      <c r="B116" s="115" t="s">
        <v>61</v>
      </c>
      <c r="C116" s="92">
        <f>$C$114+$C$115</f>
        <v>0</v>
      </c>
      <c r="D116" s="50"/>
    </row>
    <row r="117" spans="1:4" ht="30" customHeight="1">
      <c r="A117" s="50"/>
      <c r="B117" s="50"/>
      <c r="C117" s="50"/>
      <c r="D117" s="50"/>
    </row>
    <row r="118" spans="1:4" ht="16">
      <c r="A118" s="217" t="s">
        <v>97</v>
      </c>
      <c r="B118" s="217"/>
      <c r="C118" s="118">
        <f>C116</f>
        <v>0</v>
      </c>
      <c r="D118" s="50"/>
    </row>
    <row r="119" spans="1:4" ht="16">
      <c r="A119" s="217" t="s">
        <v>148</v>
      </c>
      <c r="B119" s="217"/>
      <c r="C119" s="118">
        <f>C118*11</f>
        <v>0</v>
      </c>
      <c r="D119" s="50"/>
    </row>
    <row r="120" spans="1:4" ht="16">
      <c r="A120" s="50"/>
      <c r="B120" s="50"/>
      <c r="C120" s="50"/>
      <c r="D120" s="50"/>
    </row>
  </sheetData>
  <mergeCells count="26">
    <mergeCell ref="A118:B118"/>
    <mergeCell ref="A119:B119"/>
    <mergeCell ref="A106:C106"/>
    <mergeCell ref="A39:C39"/>
    <mergeCell ref="A41:D41"/>
    <mergeCell ref="A42:D42"/>
    <mergeCell ref="A46:B46"/>
    <mergeCell ref="A48:B48"/>
    <mergeCell ref="A50:D50"/>
    <mergeCell ref="A61:B61"/>
    <mergeCell ref="B71:C71"/>
    <mergeCell ref="A72:C72"/>
    <mergeCell ref="A88:C88"/>
    <mergeCell ref="A95:C95"/>
    <mergeCell ref="A29:D29"/>
    <mergeCell ref="A6:D6"/>
    <mergeCell ref="A7:D7"/>
    <mergeCell ref="A9:D9"/>
    <mergeCell ref="A10:D10"/>
    <mergeCell ref="A11:D11"/>
    <mergeCell ref="A12:D12"/>
    <mergeCell ref="A23:D23"/>
    <mergeCell ref="C24:D24"/>
    <mergeCell ref="C25:D25"/>
    <mergeCell ref="C26:D26"/>
    <mergeCell ref="C27:D27"/>
  </mergeCells>
  <pageMargins left="1.3779527559055118" right="0.78740157480314965" top="0.94488188976377963" bottom="0.78740157480314965" header="0.51181102362204722" footer="0.51181102362204722"/>
  <pageSetup paperSize="9" scale="53" firstPageNumber="0" fitToHeight="0" orientation="portrait" verticalDpi="598" r:id="rId1"/>
  <headerFooter differentOddEven="1">
    <oddHeader>&amp;R&amp;G</oddHeader>
  </headerFooter>
  <rowBreaks count="2" manualBreakCount="2">
    <brk id="49" max="16383" man="1"/>
    <brk id="88" max="3" man="1"/>
  </rowBreaks>
  <colBreaks count="1" manualBreakCount="1">
    <brk id="4" max="1048575" man="1"/>
  </colBreaks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6:Q120"/>
  <sheetViews>
    <sheetView view="pageBreakPreview" zoomScale="85" zoomScaleNormal="100" zoomScaleSheetLayoutView="85" zoomScalePageLayoutView="66" workbookViewId="0">
      <selection activeCell="F18" sqref="F18"/>
    </sheetView>
  </sheetViews>
  <sheetFormatPr defaultColWidth="9.1796875" defaultRowHeight="14.5"/>
  <cols>
    <col min="1" max="1" width="9.1796875" style="3"/>
    <col min="2" max="2" width="75.453125" style="3" customWidth="1"/>
    <col min="3" max="3" width="31.1796875" style="3" bestFit="1" customWidth="1"/>
    <col min="4" max="4" width="33.7265625" style="3" customWidth="1"/>
    <col min="5" max="5" width="17.1796875" style="1" customWidth="1"/>
    <col min="6" max="6" width="18.453125" style="2" customWidth="1"/>
    <col min="7" max="7" width="31.54296875" style="3" customWidth="1"/>
    <col min="8" max="16384" width="9.1796875" style="3"/>
  </cols>
  <sheetData>
    <row r="6" spans="1:6">
      <c r="A6" s="216"/>
      <c r="B6" s="216"/>
      <c r="C6" s="216"/>
      <c r="D6" s="216"/>
    </row>
    <row r="7" spans="1:6">
      <c r="A7" s="216"/>
      <c r="B7" s="216"/>
      <c r="C7" s="216"/>
      <c r="D7" s="216"/>
    </row>
    <row r="9" spans="1:6" ht="15">
      <c r="A9" s="213" t="s">
        <v>147</v>
      </c>
      <c r="B9" s="213"/>
      <c r="C9" s="213"/>
      <c r="D9" s="213"/>
    </row>
    <row r="10" spans="1:6" ht="15">
      <c r="A10" s="213"/>
      <c r="B10" s="213"/>
      <c r="C10" s="213"/>
      <c r="D10" s="213"/>
    </row>
    <row r="11" spans="1:6" ht="15.75" customHeight="1">
      <c r="A11" s="213"/>
      <c r="B11" s="213"/>
      <c r="C11" s="213"/>
      <c r="D11" s="213"/>
    </row>
    <row r="12" spans="1:6" s="4" customFormat="1" ht="29.25" customHeight="1">
      <c r="A12" s="213" t="s">
        <v>128</v>
      </c>
      <c r="B12" s="213"/>
      <c r="C12" s="213"/>
      <c r="D12" s="213"/>
      <c r="E12" s="1"/>
      <c r="F12" s="2"/>
    </row>
    <row r="13" spans="1:6" ht="30" customHeight="1">
      <c r="A13" s="33"/>
      <c r="B13" s="33"/>
      <c r="C13" s="33"/>
      <c r="D13" s="33"/>
    </row>
    <row r="14" spans="1:6" ht="30" customHeight="1">
      <c r="A14" s="34" t="s">
        <v>1</v>
      </c>
      <c r="B14" s="35"/>
      <c r="C14" s="36"/>
      <c r="D14" s="33"/>
    </row>
    <row r="15" spans="1:6" ht="30" customHeight="1">
      <c r="A15" s="37" t="s">
        <v>2</v>
      </c>
      <c r="B15" s="38" t="s">
        <v>3</v>
      </c>
      <c r="C15" s="39" t="s">
        <v>65</v>
      </c>
      <c r="D15" s="33"/>
    </row>
    <row r="16" spans="1:6" ht="30" customHeight="1">
      <c r="A16" s="37" t="s">
        <v>4</v>
      </c>
      <c r="B16" s="38" t="s">
        <v>5</v>
      </c>
      <c r="C16" s="40" t="s">
        <v>64</v>
      </c>
      <c r="D16" s="33"/>
    </row>
    <row r="17" spans="1:16" s="6" customFormat="1" ht="30" customHeight="1">
      <c r="A17" s="41"/>
      <c r="B17" s="42"/>
      <c r="C17" s="43"/>
      <c r="D17" s="44"/>
      <c r="E17" s="1"/>
      <c r="F17" s="2"/>
    </row>
    <row r="18" spans="1:16" ht="30" customHeight="1">
      <c r="A18" s="36" t="s">
        <v>6</v>
      </c>
      <c r="B18" s="36"/>
      <c r="C18" s="36"/>
      <c r="D18" s="36"/>
    </row>
    <row r="19" spans="1:16" s="7" customFormat="1" ht="30" customHeight="1">
      <c r="A19" s="45"/>
      <c r="B19" s="45" t="s">
        <v>7</v>
      </c>
      <c r="C19" s="46"/>
      <c r="D19" s="46"/>
      <c r="E19" s="1"/>
      <c r="F19" s="2"/>
    </row>
    <row r="20" spans="1:16" s="8" customFormat="1" ht="30" customHeight="1">
      <c r="A20" s="37"/>
      <c r="B20" s="37" t="s">
        <v>8</v>
      </c>
      <c r="C20" s="47"/>
      <c r="D20" s="47"/>
      <c r="E20" s="1"/>
      <c r="F20" s="2"/>
    </row>
    <row r="21" spans="1:16" ht="30" customHeight="1">
      <c r="A21" s="33"/>
      <c r="B21" s="33"/>
      <c r="C21" s="33"/>
      <c r="D21" s="33"/>
    </row>
    <row r="22" spans="1:16" ht="30" customHeight="1">
      <c r="A22" s="36" t="s">
        <v>9</v>
      </c>
      <c r="B22" s="36"/>
      <c r="C22" s="36"/>
      <c r="D22" s="36"/>
      <c r="E22" s="9"/>
      <c r="F22" s="10"/>
      <c r="G22" s="5"/>
      <c r="H22" s="5"/>
      <c r="I22" s="5"/>
      <c r="J22" s="5"/>
      <c r="K22" s="5"/>
      <c r="L22" s="5"/>
      <c r="M22" s="5"/>
      <c r="N22" s="5"/>
    </row>
    <row r="23" spans="1:16" ht="30" customHeight="1">
      <c r="A23" s="218" t="s">
        <v>10</v>
      </c>
      <c r="B23" s="218"/>
      <c r="C23" s="218"/>
      <c r="D23" s="218"/>
    </row>
    <row r="24" spans="1:16" ht="30" customHeight="1">
      <c r="A24" s="37">
        <v>1</v>
      </c>
      <c r="B24" s="48" t="s">
        <v>11</v>
      </c>
      <c r="C24" s="221" t="s">
        <v>122</v>
      </c>
      <c r="D24" s="222"/>
    </row>
    <row r="25" spans="1:16" ht="30" customHeight="1">
      <c r="A25" s="37">
        <v>2</v>
      </c>
      <c r="B25" s="48" t="s">
        <v>12</v>
      </c>
      <c r="C25" s="223" t="s">
        <v>123</v>
      </c>
      <c r="D25" s="224"/>
    </row>
    <row r="26" spans="1:16" ht="31.5" customHeight="1">
      <c r="A26" s="37">
        <v>3</v>
      </c>
      <c r="B26" s="48" t="s">
        <v>63</v>
      </c>
      <c r="C26" s="225"/>
      <c r="D26" s="226"/>
    </row>
    <row r="27" spans="1:16" ht="30" customHeight="1">
      <c r="A27" s="37">
        <v>4</v>
      </c>
      <c r="B27" s="49" t="s">
        <v>0</v>
      </c>
      <c r="C27" s="229"/>
      <c r="D27" s="229"/>
    </row>
    <row r="28" spans="1:16" ht="30" customHeight="1">
      <c r="A28" s="36"/>
      <c r="B28" s="36"/>
      <c r="C28" s="36"/>
      <c r="D28" s="50"/>
      <c r="P28" s="4"/>
    </row>
    <row r="29" spans="1:16" ht="30" customHeight="1">
      <c r="A29" s="230" t="s">
        <v>13</v>
      </c>
      <c r="B29" s="230"/>
      <c r="C29" s="230"/>
      <c r="D29" s="230"/>
      <c r="P29" s="4"/>
    </row>
    <row r="30" spans="1:16" ht="30" customHeight="1">
      <c r="A30" s="36"/>
      <c r="B30" s="36"/>
      <c r="C30" s="36"/>
      <c r="D30" s="36"/>
      <c r="E30" s="9"/>
      <c r="F30" s="10"/>
      <c r="G30" s="5"/>
      <c r="H30" s="5"/>
      <c r="I30" s="5"/>
      <c r="J30" s="5"/>
      <c r="K30" s="5"/>
      <c r="L30" s="5"/>
      <c r="M30" s="5"/>
      <c r="N30" s="5"/>
      <c r="P30" s="4"/>
    </row>
    <row r="31" spans="1:16" ht="30" customHeight="1">
      <c r="A31" s="51">
        <v>1</v>
      </c>
      <c r="B31" s="51" t="s">
        <v>14</v>
      </c>
      <c r="C31" s="52" t="s">
        <v>67</v>
      </c>
      <c r="D31" s="52" t="s">
        <v>15</v>
      </c>
      <c r="E31" s="9"/>
      <c r="F31" s="10"/>
      <c r="G31" s="5"/>
      <c r="H31" s="5"/>
      <c r="I31" s="5"/>
      <c r="J31" s="5"/>
      <c r="K31" s="5"/>
      <c r="L31" s="5"/>
      <c r="M31" s="5"/>
      <c r="N31" s="5"/>
      <c r="P31" s="4"/>
    </row>
    <row r="32" spans="1:16" s="8" customFormat="1" ht="30" customHeight="1">
      <c r="A32" s="53" t="s">
        <v>2</v>
      </c>
      <c r="B32" s="54" t="s">
        <v>0</v>
      </c>
      <c r="C32" s="55" t="s">
        <v>71</v>
      </c>
      <c r="D32" s="56">
        <f>C27</f>
        <v>0</v>
      </c>
      <c r="E32" s="1"/>
      <c r="F32" s="2"/>
    </row>
    <row r="33" spans="1:16" s="8" customFormat="1" ht="30" customHeight="1">
      <c r="A33" s="53" t="s">
        <v>4</v>
      </c>
      <c r="B33" s="54" t="s">
        <v>16</v>
      </c>
      <c r="C33" s="57">
        <v>0</v>
      </c>
      <c r="D33" s="58">
        <f>C33*D32</f>
        <v>0</v>
      </c>
      <c r="E33" s="1"/>
      <c r="F33" s="2"/>
    </row>
    <row r="34" spans="1:16" s="8" customFormat="1" ht="30" customHeight="1">
      <c r="A34" s="53" t="s">
        <v>30</v>
      </c>
      <c r="B34" s="54" t="s">
        <v>80</v>
      </c>
      <c r="C34" s="59">
        <v>0</v>
      </c>
      <c r="D34" s="56">
        <v>0</v>
      </c>
      <c r="E34" s="1"/>
      <c r="F34" s="2"/>
    </row>
    <row r="35" spans="1:16" s="8" customFormat="1" ht="30" customHeight="1">
      <c r="A35" s="53" t="s">
        <v>31</v>
      </c>
      <c r="B35" s="54" t="s">
        <v>81</v>
      </c>
      <c r="C35" s="59">
        <v>0</v>
      </c>
      <c r="D35" s="56">
        <v>0</v>
      </c>
      <c r="E35" s="1"/>
      <c r="F35" s="2"/>
    </row>
    <row r="36" spans="1:16" s="8" customFormat="1" ht="30" customHeight="1">
      <c r="A36" s="53" t="s">
        <v>32</v>
      </c>
      <c r="B36" s="54" t="s">
        <v>82</v>
      </c>
      <c r="C36" s="59">
        <v>0</v>
      </c>
      <c r="D36" s="56">
        <v>0</v>
      </c>
      <c r="E36" s="1"/>
      <c r="F36" s="2"/>
    </row>
    <row r="37" spans="1:16" s="8" customFormat="1" ht="30" customHeight="1">
      <c r="A37" s="53" t="s">
        <v>33</v>
      </c>
      <c r="B37" s="54" t="s">
        <v>83</v>
      </c>
      <c r="C37" s="59">
        <v>0</v>
      </c>
      <c r="D37" s="56">
        <v>0</v>
      </c>
      <c r="E37" s="1"/>
      <c r="F37" s="2"/>
    </row>
    <row r="38" spans="1:16" ht="30" customHeight="1">
      <c r="A38" s="55" t="s">
        <v>35</v>
      </c>
      <c r="B38" s="54" t="s">
        <v>84</v>
      </c>
      <c r="C38" s="59">
        <v>0</v>
      </c>
      <c r="D38" s="56">
        <v>0</v>
      </c>
    </row>
    <row r="39" spans="1:16" ht="30" customHeight="1">
      <c r="A39" s="208" t="s">
        <v>17</v>
      </c>
      <c r="B39" s="210"/>
      <c r="C39" s="209"/>
      <c r="D39" s="60">
        <f>SUM(D32:D38)</f>
        <v>0</v>
      </c>
    </row>
    <row r="40" spans="1:16" ht="30" customHeight="1">
      <c r="A40" s="61"/>
      <c r="B40" s="61"/>
      <c r="C40" s="61"/>
      <c r="D40" s="62"/>
    </row>
    <row r="41" spans="1:16" ht="30" customHeight="1">
      <c r="A41" s="214" t="s">
        <v>18</v>
      </c>
      <c r="B41" s="214"/>
      <c r="C41" s="214"/>
      <c r="D41" s="214"/>
      <c r="P41" s="4"/>
    </row>
    <row r="42" spans="1:16" ht="30" customHeight="1">
      <c r="A42" s="215" t="s">
        <v>93</v>
      </c>
      <c r="B42" s="215"/>
      <c r="C42" s="215"/>
      <c r="D42" s="215"/>
      <c r="P42" s="4"/>
    </row>
    <row r="43" spans="1:16" ht="30" customHeight="1">
      <c r="A43" s="52" t="s">
        <v>19</v>
      </c>
      <c r="B43" s="51" t="s">
        <v>20</v>
      </c>
      <c r="C43" s="63" t="s">
        <v>21</v>
      </c>
      <c r="D43" s="63" t="s">
        <v>15</v>
      </c>
      <c r="E43" s="9"/>
      <c r="F43" s="10"/>
      <c r="G43" s="5"/>
      <c r="H43" s="5"/>
      <c r="I43" s="5"/>
      <c r="J43" s="5"/>
      <c r="K43" s="5"/>
      <c r="L43" s="5"/>
      <c r="M43" s="5"/>
      <c r="N43" s="5"/>
      <c r="P43" s="4"/>
    </row>
    <row r="44" spans="1:16" ht="30" customHeight="1">
      <c r="A44" s="64" t="s">
        <v>2</v>
      </c>
      <c r="B44" s="65" t="s">
        <v>92</v>
      </c>
      <c r="C44" s="66">
        <v>8.3299999999999999E-2</v>
      </c>
      <c r="D44" s="67">
        <f>$C$44*$D$39</f>
        <v>0</v>
      </c>
      <c r="E44" s="9"/>
      <c r="F44" s="10"/>
      <c r="G44" s="5"/>
      <c r="H44" s="5"/>
      <c r="I44" s="5"/>
      <c r="J44" s="5"/>
      <c r="K44" s="5"/>
      <c r="L44" s="5"/>
      <c r="M44" s="5"/>
      <c r="N44" s="5"/>
      <c r="P44" s="4"/>
    </row>
    <row r="45" spans="1:16" ht="30" customHeight="1">
      <c r="A45" s="64" t="s">
        <v>4</v>
      </c>
      <c r="B45" s="65" t="s">
        <v>91</v>
      </c>
      <c r="C45" s="66">
        <v>0.121</v>
      </c>
      <c r="D45" s="67">
        <f>$C$45*$D$39</f>
        <v>0</v>
      </c>
    </row>
    <row r="46" spans="1:16" ht="30" customHeight="1">
      <c r="A46" s="208" t="s">
        <v>72</v>
      </c>
      <c r="B46" s="209"/>
      <c r="C46" s="68">
        <f>SUM(C44:C45)</f>
        <v>0.20429999999999998</v>
      </c>
      <c r="D46" s="60">
        <f>SUM(D44:D45)</f>
        <v>0</v>
      </c>
    </row>
    <row r="47" spans="1:16" ht="36.75" customHeight="1">
      <c r="A47" s="64" t="s">
        <v>30</v>
      </c>
      <c r="B47" s="69" t="s">
        <v>98</v>
      </c>
      <c r="C47" s="66">
        <v>7.8200000000000006E-2</v>
      </c>
      <c r="D47" s="60">
        <f>$C$47*$D$39</f>
        <v>0</v>
      </c>
    </row>
    <row r="48" spans="1:16" s="11" customFormat="1" ht="30" customHeight="1">
      <c r="A48" s="227" t="s">
        <v>62</v>
      </c>
      <c r="B48" s="220"/>
      <c r="C48" s="68">
        <f>SUM(C46:C47)</f>
        <v>0.28249999999999997</v>
      </c>
      <c r="D48" s="60">
        <f>D46+D47</f>
        <v>0</v>
      </c>
      <c r="E48" s="1"/>
      <c r="F48" s="2"/>
    </row>
    <row r="49" spans="1:16" ht="30" customHeight="1">
      <c r="A49" s="70"/>
      <c r="B49" s="70"/>
      <c r="C49" s="70"/>
      <c r="D49" s="70"/>
    </row>
    <row r="50" spans="1:16" ht="29.25" customHeight="1">
      <c r="A50" s="214" t="s">
        <v>23</v>
      </c>
      <c r="B50" s="214"/>
      <c r="C50" s="214"/>
      <c r="D50" s="214"/>
      <c r="E50" s="9"/>
      <c r="F50" s="10"/>
      <c r="G50" s="5"/>
      <c r="H50" s="5"/>
      <c r="I50" s="5"/>
      <c r="J50" s="5"/>
      <c r="K50" s="5"/>
      <c r="L50" s="5"/>
      <c r="M50" s="5"/>
      <c r="N50" s="5"/>
    </row>
    <row r="51" spans="1:16" ht="30" customHeight="1">
      <c r="A51" s="76"/>
      <c r="B51" s="76"/>
      <c r="C51" s="186"/>
      <c r="D51" s="187"/>
      <c r="E51" s="9"/>
      <c r="F51" s="10"/>
      <c r="G51" s="5"/>
      <c r="H51" s="5"/>
      <c r="I51" s="5"/>
      <c r="J51" s="5"/>
      <c r="K51" s="5"/>
      <c r="L51" s="5"/>
      <c r="M51" s="5"/>
      <c r="N51" s="5"/>
    </row>
    <row r="52" spans="1:16" ht="30" customHeight="1">
      <c r="A52" s="52" t="s">
        <v>25</v>
      </c>
      <c r="B52" s="71" t="s">
        <v>26</v>
      </c>
      <c r="C52" s="52" t="s">
        <v>27</v>
      </c>
      <c r="D52" s="52" t="s">
        <v>15</v>
      </c>
    </row>
    <row r="53" spans="1:16" ht="30" customHeight="1">
      <c r="A53" s="55" t="s">
        <v>2</v>
      </c>
      <c r="B53" s="65" t="s">
        <v>28</v>
      </c>
      <c r="C53" s="72">
        <v>0.2</v>
      </c>
      <c r="D53" s="67">
        <f>$C$53*($D$39+$D$46)</f>
        <v>0</v>
      </c>
    </row>
    <row r="54" spans="1:16" ht="30" customHeight="1">
      <c r="A54" s="55" t="s">
        <v>4</v>
      </c>
      <c r="B54" s="65" t="s">
        <v>29</v>
      </c>
      <c r="C54" s="72">
        <v>2.5000000000000001E-2</v>
      </c>
      <c r="D54" s="67">
        <f>$C$54*($D$39+$D$46)</f>
        <v>0</v>
      </c>
      <c r="M54" s="4"/>
    </row>
    <row r="55" spans="1:16" ht="30" customHeight="1">
      <c r="A55" s="55" t="s">
        <v>30</v>
      </c>
      <c r="B55" s="65" t="s">
        <v>87</v>
      </c>
      <c r="C55" s="73">
        <v>0.03</v>
      </c>
      <c r="D55" s="67">
        <f>$C$55*($D$39+$D$46)</f>
        <v>0</v>
      </c>
      <c r="M55" s="4"/>
    </row>
    <row r="56" spans="1:16" ht="30" customHeight="1">
      <c r="A56" s="55" t="s">
        <v>31</v>
      </c>
      <c r="B56" s="65" t="s">
        <v>85</v>
      </c>
      <c r="C56" s="72">
        <v>1.4999999999999999E-2</v>
      </c>
      <c r="D56" s="67">
        <f>$C$56*($D$39+$D$46)</f>
        <v>0</v>
      </c>
      <c r="M56" s="4"/>
    </row>
    <row r="57" spans="1:16" ht="30" customHeight="1">
      <c r="A57" s="55" t="s">
        <v>32</v>
      </c>
      <c r="B57" s="65" t="s">
        <v>86</v>
      </c>
      <c r="C57" s="72">
        <v>0.01</v>
      </c>
      <c r="D57" s="67">
        <f>$C$57*($D$39+$D$46)</f>
        <v>0</v>
      </c>
      <c r="M57" s="4"/>
    </row>
    <row r="58" spans="1:16" ht="30" customHeight="1">
      <c r="A58" s="53" t="s">
        <v>33</v>
      </c>
      <c r="B58" s="74" t="s">
        <v>34</v>
      </c>
      <c r="C58" s="72">
        <v>6.0000000000000001E-3</v>
      </c>
      <c r="D58" s="67">
        <f>$C$58*($D$39+$D$46)</f>
        <v>0</v>
      </c>
      <c r="M58" s="4"/>
    </row>
    <row r="59" spans="1:16" ht="30" customHeight="1">
      <c r="A59" s="55" t="s">
        <v>35</v>
      </c>
      <c r="B59" s="65" t="s">
        <v>36</v>
      </c>
      <c r="C59" s="72">
        <v>2E-3</v>
      </c>
      <c r="D59" s="67">
        <f>$C$59*($D$39+$D$46)</f>
        <v>0</v>
      </c>
      <c r="M59" s="4"/>
    </row>
    <row r="60" spans="1:16" ht="30" customHeight="1">
      <c r="A60" s="53" t="s">
        <v>37</v>
      </c>
      <c r="B60" s="74" t="s">
        <v>38</v>
      </c>
      <c r="C60" s="72">
        <v>0.08</v>
      </c>
      <c r="D60" s="67">
        <f>$C$60*($D$39+$D$46)</f>
        <v>0</v>
      </c>
      <c r="M60" s="4"/>
    </row>
    <row r="61" spans="1:16" ht="30" customHeight="1">
      <c r="A61" s="219" t="s">
        <v>22</v>
      </c>
      <c r="B61" s="220"/>
      <c r="C61" s="75">
        <f>SUM(C53:C60)</f>
        <v>0.36800000000000005</v>
      </c>
      <c r="D61" s="60">
        <f>SUM(D53:D60)</f>
        <v>0</v>
      </c>
      <c r="E61" s="9"/>
      <c r="P61" s="4"/>
    </row>
    <row r="62" spans="1:16" s="12" customFormat="1" ht="30" customHeight="1">
      <c r="A62" s="70"/>
      <c r="B62" s="70"/>
      <c r="C62" s="70"/>
      <c r="D62" s="70"/>
      <c r="E62" s="9"/>
      <c r="F62" s="2"/>
    </row>
    <row r="63" spans="1:16" ht="30" customHeight="1">
      <c r="A63" s="76" t="s">
        <v>39</v>
      </c>
      <c r="B63" s="76"/>
      <c r="C63" s="70"/>
      <c r="D63" s="70"/>
      <c r="E63" s="9"/>
      <c r="P63" s="12"/>
    </row>
    <row r="64" spans="1:16" ht="30" customHeight="1">
      <c r="A64" s="63" t="s">
        <v>40</v>
      </c>
      <c r="B64" s="71" t="s">
        <v>41</v>
      </c>
      <c r="C64" s="52" t="s">
        <v>24</v>
      </c>
      <c r="D64" s="52" t="s">
        <v>15</v>
      </c>
      <c r="E64" s="9"/>
      <c r="P64" s="12"/>
    </row>
    <row r="65" spans="1:16" ht="30" customHeight="1">
      <c r="A65" s="55" t="s">
        <v>2</v>
      </c>
      <c r="B65" s="77" t="s">
        <v>42</v>
      </c>
      <c r="C65" s="78"/>
      <c r="D65" s="79">
        <f>$C$65*2*22</f>
        <v>0</v>
      </c>
      <c r="E65" s="9"/>
      <c r="P65" s="12"/>
    </row>
    <row r="66" spans="1:16" ht="30" customHeight="1">
      <c r="A66" s="55" t="s">
        <v>4</v>
      </c>
      <c r="B66" s="80" t="s">
        <v>73</v>
      </c>
      <c r="C66" s="202"/>
      <c r="D66" s="67">
        <f>($C$66*22)-(($C$66*22)*20%)</f>
        <v>0</v>
      </c>
    </row>
    <row r="67" spans="1:16" ht="30" customHeight="1">
      <c r="A67" s="55" t="s">
        <v>30</v>
      </c>
      <c r="B67" s="80" t="s">
        <v>68</v>
      </c>
      <c r="C67" s="79"/>
      <c r="D67" s="79"/>
    </row>
    <row r="68" spans="1:16" ht="30" customHeight="1">
      <c r="A68" s="55" t="s">
        <v>31</v>
      </c>
      <c r="B68" s="81" t="s">
        <v>88</v>
      </c>
      <c r="C68" s="82"/>
      <c r="D68" s="82"/>
    </row>
    <row r="69" spans="1:16" ht="30" customHeight="1">
      <c r="A69" s="55" t="s">
        <v>32</v>
      </c>
      <c r="B69" s="81" t="s">
        <v>99</v>
      </c>
      <c r="C69" s="83"/>
      <c r="D69" s="82">
        <f>284*C69</f>
        <v>0</v>
      </c>
    </row>
    <row r="70" spans="1:16" ht="30" customHeight="1">
      <c r="A70" s="55" t="s">
        <v>33</v>
      </c>
      <c r="B70" s="81" t="s">
        <v>89</v>
      </c>
      <c r="C70" s="83"/>
      <c r="D70" s="82"/>
    </row>
    <row r="71" spans="1:16" ht="30" customHeight="1">
      <c r="A71" s="81"/>
      <c r="B71" s="219" t="s">
        <v>43</v>
      </c>
      <c r="C71" s="220"/>
      <c r="D71" s="84">
        <f>SUM(D65:D70)</f>
        <v>0</v>
      </c>
    </row>
    <row r="72" spans="1:16" ht="30" customHeight="1">
      <c r="A72" s="212"/>
      <c r="B72" s="212"/>
      <c r="C72" s="212"/>
      <c r="D72" s="85"/>
      <c r="E72" s="9"/>
      <c r="F72" s="10"/>
      <c r="H72" s="4"/>
    </row>
    <row r="73" spans="1:16" s="12" customFormat="1" ht="36.75" customHeight="1">
      <c r="A73" s="36" t="s">
        <v>44</v>
      </c>
      <c r="B73" s="50"/>
      <c r="C73" s="50"/>
      <c r="D73" s="50"/>
      <c r="E73" s="9"/>
      <c r="F73" s="10"/>
    </row>
    <row r="74" spans="1:16" ht="30" customHeight="1">
      <c r="A74" s="52">
        <v>2</v>
      </c>
      <c r="B74" s="71" t="s">
        <v>45</v>
      </c>
      <c r="C74" s="52" t="s">
        <v>15</v>
      </c>
      <c r="D74" s="50"/>
      <c r="P74" s="4"/>
    </row>
    <row r="75" spans="1:16" ht="30" customHeight="1">
      <c r="A75" s="64" t="s">
        <v>19</v>
      </c>
      <c r="B75" s="65" t="s">
        <v>94</v>
      </c>
      <c r="C75" s="67">
        <f>$D$46</f>
        <v>0</v>
      </c>
      <c r="D75" s="50"/>
      <c r="P75" s="4"/>
    </row>
    <row r="76" spans="1:16" ht="30" customHeight="1">
      <c r="A76" s="86" t="s">
        <v>25</v>
      </c>
      <c r="B76" s="87" t="s">
        <v>74</v>
      </c>
      <c r="C76" s="67">
        <f>($D$39+$D$46)*36.8%</f>
        <v>0</v>
      </c>
      <c r="D76" s="50"/>
      <c r="P76" s="4"/>
    </row>
    <row r="77" spans="1:16" ht="30" customHeight="1">
      <c r="A77" s="55" t="s">
        <v>40</v>
      </c>
      <c r="B77" s="80" t="s">
        <v>41</v>
      </c>
      <c r="C77" s="67">
        <f>$D$71</f>
        <v>0</v>
      </c>
      <c r="D77" s="50"/>
      <c r="P77" s="4"/>
    </row>
    <row r="78" spans="1:16" ht="30" customHeight="1">
      <c r="A78" s="65"/>
      <c r="B78" s="88" t="s">
        <v>43</v>
      </c>
      <c r="C78" s="60">
        <f>SUM(C75:C77)</f>
        <v>0</v>
      </c>
      <c r="D78" s="50"/>
      <c r="P78" s="4"/>
    </row>
    <row r="79" spans="1:16" ht="30" customHeight="1">
      <c r="A79" s="89"/>
      <c r="B79" s="89"/>
      <c r="C79" s="89"/>
      <c r="D79" s="89"/>
      <c r="E79" s="13"/>
      <c r="P79" s="4"/>
    </row>
    <row r="80" spans="1:16" ht="30" customHeight="1">
      <c r="A80" s="76" t="s">
        <v>46</v>
      </c>
      <c r="B80" s="76"/>
      <c r="C80" s="90"/>
      <c r="D80" s="90"/>
      <c r="E80" s="9"/>
      <c r="P80" s="4"/>
    </row>
    <row r="81" spans="1:17" ht="30" customHeight="1">
      <c r="A81" s="52">
        <v>3</v>
      </c>
      <c r="B81" s="51" t="s">
        <v>47</v>
      </c>
      <c r="C81" s="52" t="s">
        <v>21</v>
      </c>
      <c r="D81" s="52" t="s">
        <v>15</v>
      </c>
    </row>
    <row r="82" spans="1:17" ht="30" customHeight="1">
      <c r="A82" s="64" t="s">
        <v>2</v>
      </c>
      <c r="B82" s="65" t="s">
        <v>100</v>
      </c>
      <c r="C82" s="91">
        <v>1.24E-2</v>
      </c>
      <c r="D82" s="67">
        <f>$D$39*$C$82</f>
        <v>0</v>
      </c>
      <c r="E82" s="9"/>
      <c r="G82" s="5"/>
      <c r="H82" s="5"/>
      <c r="I82" s="5"/>
      <c r="J82" s="5"/>
      <c r="K82" s="5"/>
      <c r="L82" s="5"/>
      <c r="M82" s="5"/>
      <c r="N82" s="5"/>
    </row>
    <row r="83" spans="1:17" ht="30" customHeight="1">
      <c r="A83" s="64" t="s">
        <v>4</v>
      </c>
      <c r="B83" s="65" t="s">
        <v>101</v>
      </c>
      <c r="C83" s="91">
        <v>0.08</v>
      </c>
      <c r="D83" s="67">
        <f>$D$82*$C$83</f>
        <v>0</v>
      </c>
      <c r="E83" s="9"/>
      <c r="F83" s="10"/>
      <c r="G83" s="5"/>
      <c r="H83" s="5"/>
      <c r="I83" s="5"/>
      <c r="J83" s="5"/>
      <c r="K83" s="5"/>
      <c r="L83" s="5"/>
      <c r="M83" s="5"/>
      <c r="N83" s="5"/>
    </row>
    <row r="84" spans="1:17" ht="30" customHeight="1">
      <c r="A84" s="86" t="s">
        <v>30</v>
      </c>
      <c r="B84" s="87" t="s">
        <v>102</v>
      </c>
      <c r="C84" s="91">
        <f>1.24%*(40%+10%)*8</f>
        <v>4.9599999999999998E-2</v>
      </c>
      <c r="D84" s="67">
        <f>$D$82*$C$84</f>
        <v>0</v>
      </c>
    </row>
    <row r="85" spans="1:17" ht="30" customHeight="1">
      <c r="A85" s="64" t="s">
        <v>31</v>
      </c>
      <c r="B85" s="65" t="s">
        <v>103</v>
      </c>
      <c r="C85" s="91">
        <f>(((7/30)/12)*100%)</f>
        <v>1.9444444444444445E-2</v>
      </c>
      <c r="D85" s="67">
        <f>$D$39*$C$85</f>
        <v>0</v>
      </c>
      <c r="E85" s="9"/>
    </row>
    <row r="86" spans="1:17" ht="30" customHeight="1">
      <c r="A86" s="64" t="s">
        <v>32</v>
      </c>
      <c r="B86" s="87" t="s">
        <v>104</v>
      </c>
      <c r="C86" s="91">
        <v>0.36799999999999999</v>
      </c>
      <c r="D86" s="67">
        <f>$D$85*$C$86</f>
        <v>0</v>
      </c>
      <c r="E86" s="9"/>
    </row>
    <row r="87" spans="1:17" ht="30" customHeight="1">
      <c r="A87" s="86" t="s">
        <v>33</v>
      </c>
      <c r="B87" s="87" t="s">
        <v>105</v>
      </c>
      <c r="C87" s="91">
        <f>1.94%*(40%+10%)*8</f>
        <v>7.7600000000000002E-2</v>
      </c>
      <c r="D87" s="67">
        <f>$D$85*$C$87</f>
        <v>0</v>
      </c>
      <c r="E87" s="9"/>
    </row>
    <row r="88" spans="1:17" ht="30" customHeight="1">
      <c r="A88" s="211" t="s">
        <v>22</v>
      </c>
      <c r="B88" s="211"/>
      <c r="C88" s="211"/>
      <c r="D88" s="92">
        <f>SUM(D82:D87)</f>
        <v>0</v>
      </c>
      <c r="E88" s="9"/>
      <c r="F88" s="10"/>
      <c r="G88" s="14"/>
      <c r="H88" s="14"/>
      <c r="I88" s="14"/>
      <c r="J88" s="14"/>
      <c r="K88" s="14"/>
      <c r="L88" s="14"/>
      <c r="M88" s="14"/>
      <c r="N88" s="14"/>
      <c r="O88" s="14"/>
      <c r="Q88" s="4"/>
    </row>
    <row r="89" spans="1:17" s="16" customFormat="1" ht="30" customHeight="1">
      <c r="A89" s="93"/>
      <c r="B89" s="93"/>
      <c r="C89" s="93"/>
      <c r="D89" s="93"/>
      <c r="E89" s="9"/>
      <c r="F89" s="10"/>
      <c r="G89" s="15"/>
      <c r="H89" s="15"/>
      <c r="I89" s="15"/>
      <c r="J89" s="15"/>
      <c r="K89" s="15"/>
      <c r="L89" s="15"/>
      <c r="M89" s="15"/>
      <c r="N89" s="15"/>
      <c r="O89" s="15"/>
      <c r="Q89" s="17"/>
    </row>
    <row r="90" spans="1:17" ht="30" customHeight="1">
      <c r="A90" s="76" t="s">
        <v>106</v>
      </c>
      <c r="B90" s="89"/>
      <c r="C90" s="89"/>
      <c r="D90" s="89"/>
      <c r="E90" s="9"/>
      <c r="F90" s="10"/>
      <c r="G90" s="18"/>
      <c r="H90" s="18"/>
      <c r="I90" s="18"/>
      <c r="J90" s="18"/>
      <c r="K90" s="18"/>
      <c r="L90" s="18"/>
      <c r="M90" s="18"/>
      <c r="N90" s="18"/>
      <c r="P90" s="4"/>
    </row>
    <row r="91" spans="1:17" ht="30" customHeight="1">
      <c r="A91" s="76" t="s">
        <v>75</v>
      </c>
      <c r="B91" s="70"/>
      <c r="C91" s="89"/>
      <c r="D91" s="89"/>
      <c r="E91" s="9"/>
      <c r="F91" s="10"/>
      <c r="G91" s="5"/>
      <c r="H91" s="5"/>
      <c r="I91" s="5"/>
      <c r="J91" s="5"/>
      <c r="K91" s="5"/>
      <c r="L91" s="5"/>
      <c r="M91" s="5"/>
      <c r="N91" s="5"/>
      <c r="P91" s="4"/>
    </row>
    <row r="92" spans="1:17" ht="30" customHeight="1">
      <c r="A92" s="52" t="s">
        <v>76</v>
      </c>
      <c r="B92" s="71" t="s">
        <v>69</v>
      </c>
      <c r="C92" s="52" t="s">
        <v>67</v>
      </c>
      <c r="D92" s="52" t="s">
        <v>15</v>
      </c>
      <c r="E92" s="9"/>
      <c r="F92" s="10"/>
      <c r="G92" s="25"/>
      <c r="H92" s="19"/>
    </row>
    <row r="93" spans="1:17" ht="30" customHeight="1">
      <c r="A93" s="55" t="s">
        <v>2</v>
      </c>
      <c r="B93" s="69" t="s">
        <v>95</v>
      </c>
      <c r="C93" s="94">
        <v>1E-3</v>
      </c>
      <c r="D93" s="95">
        <f>($D$46+$D$39)*((4/12)/12)*C93</f>
        <v>0</v>
      </c>
      <c r="E93" s="9"/>
      <c r="F93" s="10"/>
      <c r="G93" s="26"/>
      <c r="H93" s="19"/>
    </row>
    <row r="94" spans="1:17" ht="46.5" customHeight="1">
      <c r="A94" s="55" t="s">
        <v>4</v>
      </c>
      <c r="B94" s="96" t="s">
        <v>90</v>
      </c>
      <c r="C94" s="72">
        <f>$C$61</f>
        <v>0.36800000000000005</v>
      </c>
      <c r="D94" s="95">
        <f>$D$93*$C$94</f>
        <v>0</v>
      </c>
      <c r="E94" s="9"/>
      <c r="F94" s="10"/>
      <c r="G94" s="25"/>
      <c r="H94" s="19"/>
    </row>
    <row r="95" spans="1:17" ht="46.5" customHeight="1">
      <c r="A95" s="208" t="s">
        <v>62</v>
      </c>
      <c r="B95" s="210"/>
      <c r="C95" s="209"/>
      <c r="D95" s="97">
        <f>SUM(D93:D94)</f>
        <v>0</v>
      </c>
      <c r="E95" s="9"/>
      <c r="F95" s="10"/>
      <c r="G95" s="26"/>
      <c r="H95" s="19"/>
    </row>
    <row r="96" spans="1:17" s="20" customFormat="1" ht="30" customHeight="1">
      <c r="A96" s="89"/>
      <c r="B96" s="89"/>
      <c r="C96" s="89"/>
      <c r="D96" s="89"/>
      <c r="E96" s="9"/>
      <c r="F96" s="10"/>
    </row>
    <row r="97" spans="1:14" ht="30" customHeight="1">
      <c r="A97" s="76" t="s">
        <v>70</v>
      </c>
      <c r="B97" s="76"/>
      <c r="C97" s="76"/>
      <c r="D97" s="76"/>
      <c r="E97" s="9"/>
      <c r="F97" s="10"/>
      <c r="G97" s="20"/>
      <c r="H97" s="20"/>
    </row>
    <row r="98" spans="1:14" ht="30" customHeight="1">
      <c r="A98" s="98"/>
      <c r="B98" s="98"/>
      <c r="C98" s="99" t="s">
        <v>48</v>
      </c>
      <c r="D98" s="60">
        <f>$D$39+$C$78+$D$88+$D$95</f>
        <v>0</v>
      </c>
      <c r="E98" s="9"/>
      <c r="F98" s="10"/>
      <c r="G98" s="21"/>
      <c r="H98" s="22"/>
    </row>
    <row r="99" spans="1:14" ht="30" customHeight="1">
      <c r="A99" s="52">
        <v>5</v>
      </c>
      <c r="B99" s="100" t="s">
        <v>49</v>
      </c>
      <c r="C99" s="63" t="s">
        <v>50</v>
      </c>
      <c r="D99" s="101" t="s">
        <v>15</v>
      </c>
      <c r="E99" s="9"/>
      <c r="F99" s="10"/>
      <c r="G99" s="23"/>
      <c r="H99" s="19"/>
    </row>
    <row r="100" spans="1:14" ht="30" customHeight="1">
      <c r="A100" s="102" t="s">
        <v>2</v>
      </c>
      <c r="B100" s="103" t="s">
        <v>51</v>
      </c>
      <c r="C100" s="104">
        <v>4.4900000000000002E-2</v>
      </c>
      <c r="D100" s="92">
        <f>$D$98*$C$100</f>
        <v>0</v>
      </c>
      <c r="E100" s="9"/>
      <c r="F100" s="10"/>
      <c r="G100" s="24"/>
      <c r="H100" s="19"/>
    </row>
    <row r="101" spans="1:14" ht="30" customHeight="1">
      <c r="A101" s="63" t="s">
        <v>4</v>
      </c>
      <c r="B101" s="103" t="s">
        <v>52</v>
      </c>
      <c r="C101" s="105">
        <v>3.0700000000000002E-2</v>
      </c>
      <c r="D101" s="92">
        <f>$C$101*($D$98+$D$100)</f>
        <v>0</v>
      </c>
      <c r="E101" s="9"/>
      <c r="F101" s="10"/>
      <c r="G101" s="24"/>
      <c r="H101" s="22"/>
    </row>
    <row r="102" spans="1:14" ht="30" customHeight="1">
      <c r="A102" s="51"/>
      <c r="B102" s="106"/>
      <c r="C102" s="107" t="s">
        <v>53</v>
      </c>
      <c r="D102" s="92">
        <f>($D$98+$D$100+$D$101)/(1-$C$103)</f>
        <v>0</v>
      </c>
    </row>
    <row r="103" spans="1:14" ht="30" customHeight="1">
      <c r="A103" s="108" t="s">
        <v>30</v>
      </c>
      <c r="B103" s="109" t="s">
        <v>54</v>
      </c>
      <c r="C103" s="110">
        <f>SUM(C104:C105)</f>
        <v>0.14250000000000002</v>
      </c>
      <c r="D103" s="92">
        <f>$C$103*$D$102</f>
        <v>0</v>
      </c>
    </row>
    <row r="104" spans="1:14" ht="30" customHeight="1">
      <c r="A104" s="55"/>
      <c r="B104" s="69" t="s">
        <v>96</v>
      </c>
      <c r="C104" s="66">
        <v>9.2499999999999999E-2</v>
      </c>
      <c r="D104" s="111">
        <f>$C$104*$D$102</f>
        <v>0</v>
      </c>
    </row>
    <row r="105" spans="1:14" ht="30" customHeight="1">
      <c r="A105" s="112"/>
      <c r="B105" s="69" t="s">
        <v>55</v>
      </c>
      <c r="C105" s="94">
        <v>0.05</v>
      </c>
      <c r="D105" s="111">
        <f>$C$105*$D$102</f>
        <v>0</v>
      </c>
      <c r="E105" s="9"/>
      <c r="F105" s="10"/>
      <c r="G105" s="5"/>
      <c r="H105" s="5"/>
      <c r="I105" s="5"/>
      <c r="J105" s="5"/>
      <c r="K105" s="5"/>
      <c r="L105" s="5"/>
      <c r="M105" s="5"/>
      <c r="N105" s="5"/>
    </row>
    <row r="106" spans="1:14" ht="30" customHeight="1">
      <c r="A106" s="228" t="s">
        <v>43</v>
      </c>
      <c r="B106" s="228"/>
      <c r="C106" s="228"/>
      <c r="D106" s="113">
        <f>$D$100+$D$101+$D$103</f>
        <v>0</v>
      </c>
    </row>
    <row r="107" spans="1:14" ht="30" customHeight="1">
      <c r="A107" s="70"/>
      <c r="B107" s="70"/>
      <c r="C107" s="70"/>
      <c r="D107" s="70"/>
      <c r="E107" s="9"/>
      <c r="F107" s="10"/>
    </row>
    <row r="108" spans="1:14" ht="30" customHeight="1">
      <c r="A108" s="76" t="s">
        <v>56</v>
      </c>
      <c r="B108" s="76"/>
      <c r="C108" s="76"/>
      <c r="D108" s="76"/>
      <c r="E108" s="9"/>
      <c r="F108" s="10"/>
    </row>
    <row r="109" spans="1:14" ht="30" customHeight="1">
      <c r="A109" s="52"/>
      <c r="B109" s="114" t="s">
        <v>57</v>
      </c>
      <c r="C109" s="114" t="s">
        <v>15</v>
      </c>
      <c r="D109" s="50"/>
      <c r="E109" s="9"/>
      <c r="F109" s="10"/>
    </row>
    <row r="110" spans="1:14" ht="30" customHeight="1">
      <c r="A110" s="55" t="s">
        <v>2</v>
      </c>
      <c r="B110" s="69" t="s">
        <v>58</v>
      </c>
      <c r="C110" s="111">
        <f>$D$39</f>
        <v>0</v>
      </c>
      <c r="D110" s="50"/>
      <c r="E110" s="9"/>
      <c r="F110" s="10"/>
    </row>
    <row r="111" spans="1:14" ht="30" customHeight="1">
      <c r="A111" s="55" t="s">
        <v>4</v>
      </c>
      <c r="B111" s="69" t="s">
        <v>59</v>
      </c>
      <c r="C111" s="111">
        <f>$C$78</f>
        <v>0</v>
      </c>
      <c r="D111" s="50"/>
      <c r="E111" s="9"/>
      <c r="F111" s="10"/>
    </row>
    <row r="112" spans="1:14" ht="30" customHeight="1">
      <c r="A112" s="55" t="s">
        <v>30</v>
      </c>
      <c r="B112" s="69" t="s">
        <v>60</v>
      </c>
      <c r="C112" s="111">
        <f>$D$88</f>
        <v>0</v>
      </c>
      <c r="D112" s="50"/>
      <c r="E112" s="9"/>
      <c r="F112" s="10"/>
    </row>
    <row r="113" spans="1:4" ht="30" customHeight="1">
      <c r="A113" s="55" t="s">
        <v>31</v>
      </c>
      <c r="B113" s="69" t="s">
        <v>78</v>
      </c>
      <c r="C113" s="111">
        <f>$D$95</f>
        <v>0</v>
      </c>
      <c r="D113" s="50"/>
    </row>
    <row r="114" spans="1:4" ht="30" customHeight="1">
      <c r="A114" s="65"/>
      <c r="B114" s="115" t="s">
        <v>79</v>
      </c>
      <c r="C114" s="92">
        <f>SUM($C$110,$C$111,$C$112,$C$113)</f>
        <v>0</v>
      </c>
      <c r="D114" s="50"/>
    </row>
    <row r="115" spans="1:4" ht="30" customHeight="1">
      <c r="A115" s="116" t="s">
        <v>32</v>
      </c>
      <c r="B115" s="117" t="s">
        <v>77</v>
      </c>
      <c r="C115" s="111">
        <f>$D$106</f>
        <v>0</v>
      </c>
      <c r="D115" s="50"/>
    </row>
    <row r="116" spans="1:4" ht="30" customHeight="1">
      <c r="A116" s="65"/>
      <c r="B116" s="115" t="s">
        <v>61</v>
      </c>
      <c r="C116" s="92">
        <f>$C$114+$C$115</f>
        <v>0</v>
      </c>
      <c r="D116" s="50"/>
    </row>
    <row r="117" spans="1:4" ht="30" customHeight="1">
      <c r="A117" s="50"/>
      <c r="B117" s="50"/>
      <c r="C117" s="50"/>
      <c r="D117" s="50"/>
    </row>
    <row r="118" spans="1:4" ht="16">
      <c r="A118" s="217" t="s">
        <v>97</v>
      </c>
      <c r="B118" s="217"/>
      <c r="C118" s="118">
        <f>C116</f>
        <v>0</v>
      </c>
      <c r="D118" s="50"/>
    </row>
    <row r="119" spans="1:4" ht="16">
      <c r="A119" s="217" t="s">
        <v>148</v>
      </c>
      <c r="B119" s="217"/>
      <c r="C119" s="118">
        <f>C118*11</f>
        <v>0</v>
      </c>
      <c r="D119" s="50"/>
    </row>
    <row r="120" spans="1:4" ht="16">
      <c r="A120" s="50"/>
      <c r="B120" s="50"/>
      <c r="C120" s="50"/>
      <c r="D120" s="50"/>
    </row>
  </sheetData>
  <mergeCells count="26">
    <mergeCell ref="A118:B118"/>
    <mergeCell ref="A119:B119"/>
    <mergeCell ref="A106:C106"/>
    <mergeCell ref="A39:C39"/>
    <mergeCell ref="A41:D41"/>
    <mergeCell ref="A42:D42"/>
    <mergeCell ref="A46:B46"/>
    <mergeCell ref="A48:B48"/>
    <mergeCell ref="A50:D50"/>
    <mergeCell ref="A61:B61"/>
    <mergeCell ref="B71:C71"/>
    <mergeCell ref="A72:C72"/>
    <mergeCell ref="A88:C88"/>
    <mergeCell ref="A95:C95"/>
    <mergeCell ref="A29:D29"/>
    <mergeCell ref="A6:D6"/>
    <mergeCell ref="A7:D7"/>
    <mergeCell ref="A9:D9"/>
    <mergeCell ref="A10:D10"/>
    <mergeCell ref="A11:D11"/>
    <mergeCell ref="A12:D12"/>
    <mergeCell ref="A23:D23"/>
    <mergeCell ref="C24:D24"/>
    <mergeCell ref="C25:D25"/>
    <mergeCell ref="C26:D26"/>
    <mergeCell ref="C27:D27"/>
  </mergeCells>
  <pageMargins left="1.3779527559055118" right="0.78740157480314965" top="0.94488188976377963" bottom="0.78740157480314965" header="0.51181102362204722" footer="0.51181102362204722"/>
  <pageSetup paperSize="9" scale="52" firstPageNumber="0" fitToHeight="0" orientation="portrait" verticalDpi="598" r:id="rId1"/>
  <headerFooter differentOddEven="1">
    <oddHeader>&amp;R&amp;G</oddHeader>
  </headerFooter>
  <rowBreaks count="2" manualBreakCount="2">
    <brk id="49" max="16383" man="1"/>
    <brk id="88" max="3" man="1"/>
  </rowBreaks>
  <colBreaks count="1" manualBreakCount="1">
    <brk id="4" max="1048575" man="1"/>
  </colBreaks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6:Q120"/>
  <sheetViews>
    <sheetView view="pageBreakPreview" topLeftCell="A4" zoomScale="85" zoomScaleNormal="100" zoomScaleSheetLayoutView="85" zoomScalePageLayoutView="82" workbookViewId="0">
      <selection activeCell="A12" sqref="A12:D12"/>
    </sheetView>
  </sheetViews>
  <sheetFormatPr defaultColWidth="9.1796875" defaultRowHeight="14.5"/>
  <cols>
    <col min="1" max="1" width="9.1796875" style="3"/>
    <col min="2" max="2" width="75.453125" style="3" customWidth="1"/>
    <col min="3" max="3" width="31.1796875" style="3" bestFit="1" customWidth="1"/>
    <col min="4" max="4" width="31.1796875" style="3" customWidth="1"/>
    <col min="5" max="5" width="17.1796875" style="1" customWidth="1"/>
    <col min="6" max="6" width="18.453125" style="2" customWidth="1"/>
    <col min="7" max="7" width="31.54296875" style="3" customWidth="1"/>
    <col min="8" max="16384" width="9.1796875" style="3"/>
  </cols>
  <sheetData>
    <row r="6" spans="1:6">
      <c r="A6" s="216"/>
      <c r="B6" s="216"/>
      <c r="C6" s="216"/>
      <c r="D6" s="216"/>
    </row>
    <row r="7" spans="1:6">
      <c r="A7" s="216"/>
      <c r="B7" s="216"/>
      <c r="C7" s="216"/>
      <c r="D7" s="216"/>
    </row>
    <row r="9" spans="1:6" ht="15">
      <c r="A9" s="213" t="s">
        <v>147</v>
      </c>
      <c r="B9" s="213"/>
      <c r="C9" s="213"/>
      <c r="D9" s="213"/>
    </row>
    <row r="10" spans="1:6" ht="15">
      <c r="A10" s="213"/>
      <c r="B10" s="213"/>
      <c r="C10" s="213"/>
      <c r="D10" s="213"/>
    </row>
    <row r="11" spans="1:6" ht="15.75" customHeight="1">
      <c r="A11" s="213"/>
      <c r="B11" s="213"/>
      <c r="C11" s="213"/>
      <c r="D11" s="213"/>
    </row>
    <row r="12" spans="1:6" s="4" customFormat="1" ht="29.25" customHeight="1">
      <c r="A12" s="213" t="s">
        <v>127</v>
      </c>
      <c r="B12" s="213"/>
      <c r="C12" s="213"/>
      <c r="D12" s="213"/>
      <c r="E12" s="1"/>
      <c r="F12" s="2"/>
    </row>
    <row r="13" spans="1:6" ht="30" customHeight="1">
      <c r="A13" s="33"/>
      <c r="B13" s="33"/>
      <c r="C13" s="33"/>
      <c r="D13" s="33"/>
    </row>
    <row r="14" spans="1:6" ht="30" customHeight="1">
      <c r="A14" s="34" t="s">
        <v>1</v>
      </c>
      <c r="B14" s="35"/>
      <c r="C14" s="36"/>
      <c r="D14" s="33"/>
    </row>
    <row r="15" spans="1:6" ht="30" customHeight="1">
      <c r="A15" s="37" t="s">
        <v>2</v>
      </c>
      <c r="B15" s="38" t="s">
        <v>3</v>
      </c>
      <c r="C15" s="39" t="s">
        <v>65</v>
      </c>
      <c r="D15" s="33"/>
    </row>
    <row r="16" spans="1:6" ht="30" customHeight="1">
      <c r="A16" s="37" t="s">
        <v>4</v>
      </c>
      <c r="B16" s="38" t="s">
        <v>5</v>
      </c>
      <c r="C16" s="40" t="s">
        <v>64</v>
      </c>
      <c r="D16" s="33"/>
    </row>
    <row r="17" spans="1:16" s="6" customFormat="1" ht="30" customHeight="1">
      <c r="A17" s="41"/>
      <c r="B17" s="42"/>
      <c r="C17" s="43"/>
      <c r="D17" s="44"/>
      <c r="E17" s="1"/>
      <c r="F17" s="2"/>
    </row>
    <row r="18" spans="1:16" ht="30" customHeight="1">
      <c r="A18" s="36" t="s">
        <v>6</v>
      </c>
      <c r="B18" s="36"/>
      <c r="C18" s="36"/>
      <c r="D18" s="36"/>
    </row>
    <row r="19" spans="1:16" s="7" customFormat="1" ht="30" customHeight="1">
      <c r="A19" s="45"/>
      <c r="B19" s="45" t="s">
        <v>7</v>
      </c>
      <c r="C19" s="46"/>
      <c r="D19" s="46"/>
      <c r="E19" s="1"/>
      <c r="F19" s="2"/>
    </row>
    <row r="20" spans="1:16" s="8" customFormat="1" ht="30" customHeight="1">
      <c r="A20" s="37"/>
      <c r="B20" s="37" t="s">
        <v>8</v>
      </c>
      <c r="C20" s="47"/>
      <c r="D20" s="47"/>
      <c r="E20" s="1"/>
      <c r="F20" s="2"/>
    </row>
    <row r="21" spans="1:16" ht="30" customHeight="1">
      <c r="A21" s="33"/>
      <c r="B21" s="33"/>
      <c r="C21" s="33"/>
      <c r="D21" s="33"/>
    </row>
    <row r="22" spans="1:16" ht="30" customHeight="1">
      <c r="A22" s="36" t="s">
        <v>9</v>
      </c>
      <c r="B22" s="36"/>
      <c r="C22" s="36"/>
      <c r="D22" s="36"/>
      <c r="E22" s="9"/>
      <c r="F22" s="10"/>
      <c r="G22" s="5"/>
      <c r="H22" s="5"/>
      <c r="I22" s="5"/>
      <c r="J22" s="5"/>
      <c r="K22" s="5"/>
      <c r="L22" s="5"/>
      <c r="M22" s="5"/>
      <c r="N22" s="5"/>
    </row>
    <row r="23" spans="1:16" ht="30" customHeight="1">
      <c r="A23" s="218" t="s">
        <v>10</v>
      </c>
      <c r="B23" s="218"/>
      <c r="C23" s="218"/>
      <c r="D23" s="218"/>
    </row>
    <row r="24" spans="1:16" ht="30" customHeight="1">
      <c r="A24" s="37">
        <v>1</v>
      </c>
      <c r="B24" s="48" t="s">
        <v>11</v>
      </c>
      <c r="C24" s="221" t="s">
        <v>124</v>
      </c>
      <c r="D24" s="222"/>
    </row>
    <row r="25" spans="1:16" ht="30" customHeight="1">
      <c r="A25" s="37">
        <v>2</v>
      </c>
      <c r="B25" s="48" t="s">
        <v>12</v>
      </c>
      <c r="C25" s="223" t="s">
        <v>125</v>
      </c>
      <c r="D25" s="224"/>
    </row>
    <row r="26" spans="1:16" ht="31.5" customHeight="1">
      <c r="A26" s="37">
        <v>3</v>
      </c>
      <c r="B26" s="48" t="s">
        <v>63</v>
      </c>
      <c r="C26" s="225"/>
      <c r="D26" s="226"/>
    </row>
    <row r="27" spans="1:16" ht="30" customHeight="1">
      <c r="A27" s="37">
        <v>4</v>
      </c>
      <c r="B27" s="49" t="s">
        <v>0</v>
      </c>
      <c r="C27" s="229"/>
      <c r="D27" s="229"/>
    </row>
    <row r="28" spans="1:16" ht="30" customHeight="1">
      <c r="A28" s="36"/>
      <c r="B28" s="36"/>
      <c r="C28" s="36"/>
      <c r="D28" s="50"/>
      <c r="P28" s="4"/>
    </row>
    <row r="29" spans="1:16" ht="30" customHeight="1">
      <c r="A29" s="230" t="s">
        <v>13</v>
      </c>
      <c r="B29" s="230"/>
      <c r="C29" s="230"/>
      <c r="D29" s="230"/>
      <c r="P29" s="4"/>
    </row>
    <row r="30" spans="1:16" ht="30" customHeight="1">
      <c r="A30" s="36"/>
      <c r="B30" s="36"/>
      <c r="C30" s="36"/>
      <c r="D30" s="36"/>
      <c r="E30" s="9"/>
      <c r="F30" s="10"/>
      <c r="G30" s="5"/>
      <c r="H30" s="5"/>
      <c r="I30" s="5"/>
      <c r="J30" s="5"/>
      <c r="K30" s="5"/>
      <c r="L30" s="5"/>
      <c r="M30" s="5"/>
      <c r="N30" s="5"/>
      <c r="P30" s="4"/>
    </row>
    <row r="31" spans="1:16" ht="30" customHeight="1">
      <c r="A31" s="51">
        <v>1</v>
      </c>
      <c r="B31" s="51" t="s">
        <v>14</v>
      </c>
      <c r="C31" s="52" t="s">
        <v>67</v>
      </c>
      <c r="D31" s="52" t="s">
        <v>15</v>
      </c>
      <c r="E31" s="9"/>
      <c r="F31" s="10"/>
      <c r="G31" s="5"/>
      <c r="H31" s="5"/>
      <c r="I31" s="5"/>
      <c r="J31" s="5"/>
      <c r="K31" s="5"/>
      <c r="L31" s="5"/>
      <c r="M31" s="5"/>
      <c r="N31" s="5"/>
      <c r="P31" s="4"/>
    </row>
    <row r="32" spans="1:16" s="8" customFormat="1" ht="30" customHeight="1">
      <c r="A32" s="53" t="s">
        <v>2</v>
      </c>
      <c r="B32" s="54" t="s">
        <v>0</v>
      </c>
      <c r="C32" s="55" t="s">
        <v>71</v>
      </c>
      <c r="D32" s="56">
        <f>C27</f>
        <v>0</v>
      </c>
      <c r="E32" s="1"/>
      <c r="F32" s="2"/>
    </row>
    <row r="33" spans="1:16" s="8" customFormat="1" ht="30" customHeight="1">
      <c r="A33" s="53" t="s">
        <v>4</v>
      </c>
      <c r="B33" s="54" t="s">
        <v>16</v>
      </c>
      <c r="C33" s="57">
        <v>0</v>
      </c>
      <c r="D33" s="58">
        <f>C33*D32</f>
        <v>0</v>
      </c>
      <c r="E33" s="1"/>
      <c r="F33" s="2"/>
    </row>
    <row r="34" spans="1:16" s="8" customFormat="1" ht="30" customHeight="1">
      <c r="A34" s="53" t="s">
        <v>30</v>
      </c>
      <c r="B34" s="54" t="s">
        <v>80</v>
      </c>
      <c r="C34" s="59">
        <v>0</v>
      </c>
      <c r="D34" s="56">
        <v>0</v>
      </c>
      <c r="E34" s="1"/>
      <c r="F34" s="2"/>
    </row>
    <row r="35" spans="1:16" s="8" customFormat="1" ht="30" customHeight="1">
      <c r="A35" s="53" t="s">
        <v>31</v>
      </c>
      <c r="B35" s="54" t="s">
        <v>81</v>
      </c>
      <c r="C35" s="59">
        <v>0</v>
      </c>
      <c r="D35" s="56">
        <v>0</v>
      </c>
      <c r="E35" s="1"/>
      <c r="F35" s="2"/>
    </row>
    <row r="36" spans="1:16" s="8" customFormat="1" ht="30" customHeight="1">
      <c r="A36" s="53" t="s">
        <v>32</v>
      </c>
      <c r="B36" s="54" t="s">
        <v>82</v>
      </c>
      <c r="C36" s="59">
        <v>0</v>
      </c>
      <c r="D36" s="56">
        <v>0</v>
      </c>
      <c r="E36" s="1"/>
      <c r="F36" s="2"/>
    </row>
    <row r="37" spans="1:16" s="8" customFormat="1" ht="30" customHeight="1">
      <c r="A37" s="53" t="s">
        <v>33</v>
      </c>
      <c r="B37" s="54" t="s">
        <v>83</v>
      </c>
      <c r="C37" s="59">
        <v>0</v>
      </c>
      <c r="D37" s="56">
        <v>0</v>
      </c>
      <c r="E37" s="1"/>
      <c r="F37" s="2"/>
    </row>
    <row r="38" spans="1:16" ht="30" customHeight="1">
      <c r="A38" s="55" t="s">
        <v>35</v>
      </c>
      <c r="B38" s="54" t="s">
        <v>84</v>
      </c>
      <c r="C38" s="59">
        <v>0</v>
      </c>
      <c r="D38" s="56">
        <v>0</v>
      </c>
    </row>
    <row r="39" spans="1:16" ht="30" customHeight="1">
      <c r="A39" s="208" t="s">
        <v>17</v>
      </c>
      <c r="B39" s="210"/>
      <c r="C39" s="209"/>
      <c r="D39" s="60">
        <f>SUM(D32:D38)</f>
        <v>0</v>
      </c>
    </row>
    <row r="40" spans="1:16" ht="30" customHeight="1">
      <c r="A40" s="61"/>
      <c r="B40" s="61"/>
      <c r="C40" s="61"/>
      <c r="D40" s="62"/>
    </row>
    <row r="41" spans="1:16" ht="30" customHeight="1">
      <c r="A41" s="214" t="s">
        <v>18</v>
      </c>
      <c r="B41" s="214"/>
      <c r="C41" s="214"/>
      <c r="D41" s="214"/>
      <c r="P41" s="4"/>
    </row>
    <row r="42" spans="1:16" ht="30" customHeight="1">
      <c r="A42" s="215" t="s">
        <v>93</v>
      </c>
      <c r="B42" s="215"/>
      <c r="C42" s="215"/>
      <c r="D42" s="215"/>
      <c r="P42" s="4"/>
    </row>
    <row r="43" spans="1:16" ht="30" customHeight="1">
      <c r="A43" s="52" t="s">
        <v>19</v>
      </c>
      <c r="B43" s="51" t="s">
        <v>20</v>
      </c>
      <c r="C43" s="63" t="s">
        <v>21</v>
      </c>
      <c r="D43" s="63" t="s">
        <v>15</v>
      </c>
      <c r="E43" s="9"/>
      <c r="F43" s="10"/>
      <c r="G43" s="5"/>
      <c r="H43" s="5"/>
      <c r="I43" s="5"/>
      <c r="J43" s="5"/>
      <c r="K43" s="5"/>
      <c r="L43" s="5"/>
      <c r="M43" s="5"/>
      <c r="N43" s="5"/>
      <c r="P43" s="4"/>
    </row>
    <row r="44" spans="1:16" ht="30" customHeight="1">
      <c r="A44" s="64" t="s">
        <v>2</v>
      </c>
      <c r="B44" s="65" t="s">
        <v>92</v>
      </c>
      <c r="C44" s="66">
        <v>8.3299999999999999E-2</v>
      </c>
      <c r="D44" s="67">
        <f>$C$44*$D$39</f>
        <v>0</v>
      </c>
      <c r="E44" s="9"/>
      <c r="F44" s="10"/>
      <c r="G44" s="5"/>
      <c r="H44" s="5"/>
      <c r="I44" s="5"/>
      <c r="J44" s="5"/>
      <c r="K44" s="5"/>
      <c r="L44" s="5"/>
      <c r="M44" s="5"/>
      <c r="N44" s="5"/>
      <c r="P44" s="4"/>
    </row>
    <row r="45" spans="1:16" ht="30" customHeight="1">
      <c r="A45" s="64" t="s">
        <v>4</v>
      </c>
      <c r="B45" s="65" t="s">
        <v>91</v>
      </c>
      <c r="C45" s="66">
        <v>0.121</v>
      </c>
      <c r="D45" s="67">
        <f>$C$45*$D$39</f>
        <v>0</v>
      </c>
    </row>
    <row r="46" spans="1:16" ht="30" customHeight="1">
      <c r="A46" s="208" t="s">
        <v>72</v>
      </c>
      <c r="B46" s="209"/>
      <c r="C46" s="68">
        <f>SUM(C44:C45)</f>
        <v>0.20429999999999998</v>
      </c>
      <c r="D46" s="60">
        <f>SUM(D44:D45)</f>
        <v>0</v>
      </c>
    </row>
    <row r="47" spans="1:16" ht="36.75" customHeight="1">
      <c r="A47" s="64" t="s">
        <v>30</v>
      </c>
      <c r="B47" s="69" t="s">
        <v>98</v>
      </c>
      <c r="C47" s="66">
        <v>7.8200000000000006E-2</v>
      </c>
      <c r="D47" s="60">
        <f>$C$47*$D$39</f>
        <v>0</v>
      </c>
    </row>
    <row r="48" spans="1:16" s="11" customFormat="1" ht="30" customHeight="1">
      <c r="A48" s="227" t="s">
        <v>62</v>
      </c>
      <c r="B48" s="220"/>
      <c r="C48" s="68">
        <f>SUM(C46:C47)</f>
        <v>0.28249999999999997</v>
      </c>
      <c r="D48" s="60">
        <f>D46+D47</f>
        <v>0</v>
      </c>
      <c r="E48" s="1"/>
      <c r="F48" s="2"/>
    </row>
    <row r="49" spans="1:16" ht="30" customHeight="1">
      <c r="A49" s="70"/>
      <c r="B49" s="70"/>
      <c r="C49" s="70"/>
      <c r="D49" s="70"/>
    </row>
    <row r="50" spans="1:16" ht="29.25" customHeight="1">
      <c r="A50" s="214" t="s">
        <v>23</v>
      </c>
      <c r="B50" s="214"/>
      <c r="C50" s="214"/>
      <c r="D50" s="214"/>
      <c r="E50" s="9"/>
      <c r="F50" s="10"/>
      <c r="G50" s="5"/>
      <c r="H50" s="5"/>
      <c r="I50" s="5"/>
      <c r="J50" s="5"/>
      <c r="K50" s="5"/>
      <c r="L50" s="5"/>
      <c r="M50" s="5"/>
      <c r="N50" s="5"/>
    </row>
    <row r="51" spans="1:16" ht="30" customHeight="1">
      <c r="A51" s="76"/>
      <c r="B51" s="76"/>
      <c r="C51" s="186"/>
      <c r="D51" s="187"/>
      <c r="E51" s="9"/>
      <c r="F51" s="10"/>
      <c r="G51" s="5"/>
      <c r="H51" s="5"/>
      <c r="I51" s="5"/>
      <c r="J51" s="5"/>
      <c r="K51" s="5"/>
      <c r="L51" s="5"/>
      <c r="M51" s="5"/>
      <c r="N51" s="5"/>
    </row>
    <row r="52" spans="1:16" ht="30" customHeight="1">
      <c r="A52" s="52" t="s">
        <v>25</v>
      </c>
      <c r="B52" s="71" t="s">
        <v>26</v>
      </c>
      <c r="C52" s="52" t="s">
        <v>27</v>
      </c>
      <c r="D52" s="52" t="s">
        <v>15</v>
      </c>
    </row>
    <row r="53" spans="1:16" ht="30" customHeight="1">
      <c r="A53" s="55" t="s">
        <v>2</v>
      </c>
      <c r="B53" s="65" t="s">
        <v>28</v>
      </c>
      <c r="C53" s="72">
        <v>0.2</v>
      </c>
      <c r="D53" s="67">
        <f>$C$53*($D$39+$D$46)</f>
        <v>0</v>
      </c>
    </row>
    <row r="54" spans="1:16" ht="30" customHeight="1">
      <c r="A54" s="55" t="s">
        <v>4</v>
      </c>
      <c r="B54" s="65" t="s">
        <v>29</v>
      </c>
      <c r="C54" s="72">
        <v>2.5000000000000001E-2</v>
      </c>
      <c r="D54" s="67">
        <f>$C$54*($D$39+$D$46)</f>
        <v>0</v>
      </c>
      <c r="M54" s="4"/>
    </row>
    <row r="55" spans="1:16" ht="30" customHeight="1">
      <c r="A55" s="55" t="s">
        <v>30</v>
      </c>
      <c r="B55" s="65" t="s">
        <v>87</v>
      </c>
      <c r="C55" s="73">
        <v>0.03</v>
      </c>
      <c r="D55" s="67">
        <f>$C$55*($D$39+$D$46)</f>
        <v>0</v>
      </c>
      <c r="M55" s="4"/>
    </row>
    <row r="56" spans="1:16" ht="30" customHeight="1">
      <c r="A56" s="55" t="s">
        <v>31</v>
      </c>
      <c r="B56" s="65" t="s">
        <v>85</v>
      </c>
      <c r="C56" s="72">
        <v>1.4999999999999999E-2</v>
      </c>
      <c r="D56" s="67">
        <f>$C$56*($D$39+$D$46)</f>
        <v>0</v>
      </c>
      <c r="M56" s="4"/>
    </row>
    <row r="57" spans="1:16" ht="30" customHeight="1">
      <c r="A57" s="55" t="s">
        <v>32</v>
      </c>
      <c r="B57" s="65" t="s">
        <v>86</v>
      </c>
      <c r="C57" s="72">
        <v>0.01</v>
      </c>
      <c r="D57" s="67">
        <f>$C$57*($D$39+$D$46)</f>
        <v>0</v>
      </c>
      <c r="M57" s="4"/>
    </row>
    <row r="58" spans="1:16" ht="30" customHeight="1">
      <c r="A58" s="53" t="s">
        <v>33</v>
      </c>
      <c r="B58" s="74" t="s">
        <v>34</v>
      </c>
      <c r="C58" s="72">
        <v>6.0000000000000001E-3</v>
      </c>
      <c r="D58" s="67">
        <f>$C$58*($D$39+$D$46)</f>
        <v>0</v>
      </c>
      <c r="M58" s="4"/>
    </row>
    <row r="59" spans="1:16" ht="30" customHeight="1">
      <c r="A59" s="55" t="s">
        <v>35</v>
      </c>
      <c r="B59" s="65" t="s">
        <v>36</v>
      </c>
      <c r="C59" s="72">
        <v>2E-3</v>
      </c>
      <c r="D59" s="67">
        <f>$C$59*($D$39+$D$46)</f>
        <v>0</v>
      </c>
      <c r="M59" s="4"/>
    </row>
    <row r="60" spans="1:16" ht="30" customHeight="1">
      <c r="A60" s="53" t="s">
        <v>37</v>
      </c>
      <c r="B60" s="74" t="s">
        <v>38</v>
      </c>
      <c r="C60" s="72">
        <v>0.08</v>
      </c>
      <c r="D60" s="67">
        <f>$C$60*($D$39+$D$46)</f>
        <v>0</v>
      </c>
      <c r="M60" s="4"/>
    </row>
    <row r="61" spans="1:16" ht="30" customHeight="1">
      <c r="A61" s="219" t="s">
        <v>22</v>
      </c>
      <c r="B61" s="220"/>
      <c r="C61" s="75">
        <f>SUM(C53:C60)</f>
        <v>0.36800000000000005</v>
      </c>
      <c r="D61" s="60">
        <f>SUM(D53:D60)</f>
        <v>0</v>
      </c>
      <c r="E61" s="9"/>
      <c r="P61" s="4"/>
    </row>
    <row r="62" spans="1:16" s="12" customFormat="1" ht="30" customHeight="1">
      <c r="A62" s="70"/>
      <c r="B62" s="70"/>
      <c r="C62" s="70"/>
      <c r="D62" s="70"/>
      <c r="E62" s="9"/>
      <c r="F62" s="2"/>
    </row>
    <row r="63" spans="1:16" ht="30" customHeight="1">
      <c r="A63" s="76" t="s">
        <v>39</v>
      </c>
      <c r="B63" s="76"/>
      <c r="C63" s="70"/>
      <c r="D63" s="70"/>
      <c r="E63" s="9"/>
      <c r="P63" s="12"/>
    </row>
    <row r="64" spans="1:16" ht="30" customHeight="1">
      <c r="A64" s="63" t="s">
        <v>40</v>
      </c>
      <c r="B64" s="71" t="s">
        <v>41</v>
      </c>
      <c r="C64" s="52" t="s">
        <v>24</v>
      </c>
      <c r="D64" s="52" t="s">
        <v>15</v>
      </c>
      <c r="E64" s="9"/>
      <c r="P64" s="12"/>
    </row>
    <row r="65" spans="1:16" ht="30" customHeight="1">
      <c r="A65" s="55" t="s">
        <v>2</v>
      </c>
      <c r="B65" s="77" t="s">
        <v>42</v>
      </c>
      <c r="C65" s="78"/>
      <c r="D65" s="79">
        <f>$C$65*2*22</f>
        <v>0</v>
      </c>
      <c r="E65" s="9"/>
      <c r="P65" s="12"/>
    </row>
    <row r="66" spans="1:16" ht="30" customHeight="1">
      <c r="A66" s="55" t="s">
        <v>4</v>
      </c>
      <c r="B66" s="80" t="s">
        <v>73</v>
      </c>
      <c r="C66" s="202"/>
      <c r="D66" s="67">
        <f>($C$66*22)-(($C$66*22)*20%)</f>
        <v>0</v>
      </c>
    </row>
    <row r="67" spans="1:16" ht="30" customHeight="1">
      <c r="A67" s="55" t="s">
        <v>30</v>
      </c>
      <c r="B67" s="80" t="s">
        <v>68</v>
      </c>
      <c r="C67" s="79"/>
      <c r="D67" s="79"/>
    </row>
    <row r="68" spans="1:16" ht="30" customHeight="1">
      <c r="A68" s="55" t="s">
        <v>31</v>
      </c>
      <c r="B68" s="81" t="s">
        <v>88</v>
      </c>
      <c r="C68" s="82"/>
      <c r="D68" s="82"/>
    </row>
    <row r="69" spans="1:16" ht="30" customHeight="1">
      <c r="A69" s="55" t="s">
        <v>32</v>
      </c>
      <c r="B69" s="81" t="s">
        <v>99</v>
      </c>
      <c r="C69" s="83"/>
      <c r="D69" s="82">
        <f>284*C69</f>
        <v>0</v>
      </c>
    </row>
    <row r="70" spans="1:16" ht="30" customHeight="1">
      <c r="A70" s="55" t="s">
        <v>33</v>
      </c>
      <c r="B70" s="81" t="s">
        <v>89</v>
      </c>
      <c r="C70" s="83"/>
      <c r="D70" s="82"/>
    </row>
    <row r="71" spans="1:16" ht="30" customHeight="1">
      <c r="A71" s="81"/>
      <c r="B71" s="219" t="s">
        <v>43</v>
      </c>
      <c r="C71" s="220"/>
      <c r="D71" s="84">
        <f>SUM(D65:D70)</f>
        <v>0</v>
      </c>
    </row>
    <row r="72" spans="1:16" ht="30" customHeight="1">
      <c r="A72" s="212"/>
      <c r="B72" s="212"/>
      <c r="C72" s="212"/>
      <c r="D72" s="85"/>
      <c r="E72" s="9"/>
      <c r="F72" s="10"/>
      <c r="H72" s="4"/>
    </row>
    <row r="73" spans="1:16" s="12" customFormat="1" ht="36.75" customHeight="1">
      <c r="A73" s="36" t="s">
        <v>44</v>
      </c>
      <c r="B73" s="50"/>
      <c r="C73" s="50"/>
      <c r="D73" s="50"/>
      <c r="E73" s="9"/>
      <c r="F73" s="10"/>
    </row>
    <row r="74" spans="1:16" ht="30" customHeight="1">
      <c r="A74" s="52">
        <v>2</v>
      </c>
      <c r="B74" s="71" t="s">
        <v>45</v>
      </c>
      <c r="C74" s="52" t="s">
        <v>15</v>
      </c>
      <c r="D74" s="50"/>
      <c r="P74" s="4"/>
    </row>
    <row r="75" spans="1:16" ht="30" customHeight="1">
      <c r="A75" s="64" t="s">
        <v>19</v>
      </c>
      <c r="B75" s="65" t="s">
        <v>94</v>
      </c>
      <c r="C75" s="67">
        <f>$D$46</f>
        <v>0</v>
      </c>
      <c r="D75" s="50"/>
      <c r="P75" s="4"/>
    </row>
    <row r="76" spans="1:16" ht="30" customHeight="1">
      <c r="A76" s="86" t="s">
        <v>25</v>
      </c>
      <c r="B76" s="87" t="s">
        <v>74</v>
      </c>
      <c r="C76" s="67">
        <f>($D$39+$D$46)*36.8%</f>
        <v>0</v>
      </c>
      <c r="D76" s="50"/>
      <c r="P76" s="4"/>
    </row>
    <row r="77" spans="1:16" ht="30" customHeight="1">
      <c r="A77" s="55" t="s">
        <v>40</v>
      </c>
      <c r="B77" s="80" t="s">
        <v>41</v>
      </c>
      <c r="C77" s="67">
        <f>$D$71</f>
        <v>0</v>
      </c>
      <c r="D77" s="50"/>
      <c r="P77" s="4"/>
    </row>
    <row r="78" spans="1:16" ht="30" customHeight="1">
      <c r="A78" s="65"/>
      <c r="B78" s="88" t="s">
        <v>43</v>
      </c>
      <c r="C78" s="60">
        <f>SUM(C75:C77)</f>
        <v>0</v>
      </c>
      <c r="D78" s="50"/>
      <c r="P78" s="4"/>
    </row>
    <row r="79" spans="1:16" ht="30" customHeight="1">
      <c r="A79" s="89"/>
      <c r="B79" s="89"/>
      <c r="C79" s="89"/>
      <c r="D79" s="89"/>
      <c r="E79" s="13"/>
      <c r="P79" s="4"/>
    </row>
    <row r="80" spans="1:16" ht="30" customHeight="1">
      <c r="A80" s="76" t="s">
        <v>46</v>
      </c>
      <c r="B80" s="76"/>
      <c r="C80" s="90"/>
      <c r="D80" s="90"/>
      <c r="E80" s="9"/>
      <c r="P80" s="4"/>
    </row>
    <row r="81" spans="1:17" ht="30" customHeight="1">
      <c r="A81" s="52">
        <v>3</v>
      </c>
      <c r="B81" s="51" t="s">
        <v>47</v>
      </c>
      <c r="C81" s="52" t="s">
        <v>21</v>
      </c>
      <c r="D81" s="52" t="s">
        <v>15</v>
      </c>
    </row>
    <row r="82" spans="1:17" ht="30" customHeight="1">
      <c r="A82" s="64" t="s">
        <v>2</v>
      </c>
      <c r="B82" s="65" t="s">
        <v>100</v>
      </c>
      <c r="C82" s="91">
        <v>1.24E-2</v>
      </c>
      <c r="D82" s="67">
        <f>$D$39*$C$82</f>
        <v>0</v>
      </c>
      <c r="E82" s="9"/>
      <c r="G82" s="5"/>
      <c r="H82" s="5"/>
      <c r="I82" s="5"/>
      <c r="J82" s="5"/>
      <c r="K82" s="5"/>
      <c r="L82" s="5"/>
      <c r="M82" s="5"/>
      <c r="N82" s="5"/>
    </row>
    <row r="83" spans="1:17" ht="30" customHeight="1">
      <c r="A83" s="64" t="s">
        <v>4</v>
      </c>
      <c r="B83" s="65" t="s">
        <v>101</v>
      </c>
      <c r="C83" s="91">
        <v>0.08</v>
      </c>
      <c r="D83" s="67">
        <f>$D$82*$C$83</f>
        <v>0</v>
      </c>
      <c r="E83" s="9"/>
      <c r="F83" s="10"/>
      <c r="G83" s="5"/>
      <c r="H83" s="5"/>
      <c r="I83" s="5"/>
      <c r="J83" s="5"/>
      <c r="K83" s="5"/>
      <c r="L83" s="5"/>
      <c r="M83" s="5"/>
      <c r="N83" s="5"/>
    </row>
    <row r="84" spans="1:17" ht="30" customHeight="1">
      <c r="A84" s="86" t="s">
        <v>30</v>
      </c>
      <c r="B84" s="87" t="s">
        <v>102</v>
      </c>
      <c r="C84" s="91">
        <f>1.24%*(40%+10%)*8</f>
        <v>4.9599999999999998E-2</v>
      </c>
      <c r="D84" s="67">
        <f>$D$82*$C$84</f>
        <v>0</v>
      </c>
    </row>
    <row r="85" spans="1:17" ht="30" customHeight="1">
      <c r="A85" s="64" t="s">
        <v>31</v>
      </c>
      <c r="B85" s="65" t="s">
        <v>103</v>
      </c>
      <c r="C85" s="91">
        <f>(((7/30)/12)*100%)</f>
        <v>1.9444444444444445E-2</v>
      </c>
      <c r="D85" s="67">
        <f>$D$39*$C$85</f>
        <v>0</v>
      </c>
      <c r="E85" s="9"/>
    </row>
    <row r="86" spans="1:17" ht="30" customHeight="1">
      <c r="A86" s="64" t="s">
        <v>32</v>
      </c>
      <c r="B86" s="87" t="s">
        <v>104</v>
      </c>
      <c r="C86" s="91">
        <v>0.36799999999999999</v>
      </c>
      <c r="D86" s="67">
        <f>$D$85*$C$86</f>
        <v>0</v>
      </c>
      <c r="E86" s="9"/>
    </row>
    <row r="87" spans="1:17" ht="30" customHeight="1">
      <c r="A87" s="86" t="s">
        <v>33</v>
      </c>
      <c r="B87" s="87" t="s">
        <v>105</v>
      </c>
      <c r="C87" s="91">
        <f>1.94%*(40%+10%)*8</f>
        <v>7.7600000000000002E-2</v>
      </c>
      <c r="D87" s="67">
        <f>$D$85*$C$87</f>
        <v>0</v>
      </c>
      <c r="E87" s="9"/>
    </row>
    <row r="88" spans="1:17" ht="30" customHeight="1">
      <c r="A88" s="211" t="s">
        <v>22</v>
      </c>
      <c r="B88" s="211"/>
      <c r="C88" s="211"/>
      <c r="D88" s="92">
        <f>SUM(D82:D87)</f>
        <v>0</v>
      </c>
      <c r="E88" s="9"/>
      <c r="F88" s="10"/>
      <c r="G88" s="14"/>
      <c r="H88" s="14"/>
      <c r="I88" s="14"/>
      <c r="J88" s="14"/>
      <c r="K88" s="14"/>
      <c r="L88" s="14"/>
      <c r="M88" s="14"/>
      <c r="N88" s="14"/>
      <c r="O88" s="14"/>
      <c r="Q88" s="4"/>
    </row>
    <row r="89" spans="1:17" ht="30" customHeight="1">
      <c r="A89" s="76" t="s">
        <v>106</v>
      </c>
      <c r="B89" s="89"/>
      <c r="C89" s="89"/>
      <c r="D89" s="89"/>
      <c r="E89" s="9"/>
      <c r="F89" s="10"/>
      <c r="G89" s="18"/>
      <c r="H89" s="18"/>
      <c r="I89" s="18"/>
      <c r="J89" s="18"/>
      <c r="K89" s="18"/>
      <c r="L89" s="18"/>
      <c r="M89" s="18"/>
      <c r="N89" s="18"/>
      <c r="P89" s="4"/>
    </row>
    <row r="90" spans="1:17" ht="30" customHeight="1">
      <c r="A90" s="76" t="s">
        <v>75</v>
      </c>
      <c r="B90" s="70"/>
      <c r="C90" s="89"/>
      <c r="D90" s="89"/>
      <c r="E90" s="9"/>
      <c r="F90" s="10"/>
      <c r="G90" s="5"/>
      <c r="H90" s="5"/>
      <c r="I90" s="5"/>
      <c r="J90" s="5"/>
      <c r="K90" s="5"/>
      <c r="L90" s="5"/>
      <c r="M90" s="5"/>
      <c r="N90" s="5"/>
      <c r="P90" s="4"/>
    </row>
    <row r="91" spans="1:17" ht="30" customHeight="1">
      <c r="A91" s="52" t="s">
        <v>76</v>
      </c>
      <c r="B91" s="71" t="s">
        <v>69</v>
      </c>
      <c r="C91" s="52" t="s">
        <v>67</v>
      </c>
      <c r="D91" s="52" t="s">
        <v>15</v>
      </c>
      <c r="E91" s="9"/>
      <c r="F91" s="10"/>
      <c r="G91" s="25"/>
      <c r="H91" s="19"/>
    </row>
    <row r="92" spans="1:17" ht="30" customHeight="1">
      <c r="A92" s="55" t="s">
        <v>2</v>
      </c>
      <c r="B92" s="69" t="s">
        <v>95</v>
      </c>
      <c r="C92" s="94">
        <v>1E-3</v>
      </c>
      <c r="D92" s="95">
        <f>($D$46+$D$39)*((4/12)/12)*C92</f>
        <v>0</v>
      </c>
      <c r="E92" s="9"/>
      <c r="F92" s="10"/>
      <c r="G92" s="26"/>
      <c r="H92" s="19"/>
    </row>
    <row r="93" spans="1:17" ht="46.5" customHeight="1">
      <c r="A93" s="55" t="s">
        <v>4</v>
      </c>
      <c r="B93" s="96" t="s">
        <v>90</v>
      </c>
      <c r="C93" s="72">
        <f>$C$61</f>
        <v>0.36800000000000005</v>
      </c>
      <c r="D93" s="95">
        <f>$D$92*$C$93</f>
        <v>0</v>
      </c>
      <c r="E93" s="9"/>
      <c r="F93" s="10"/>
      <c r="G93" s="25"/>
      <c r="H93" s="19"/>
    </row>
    <row r="94" spans="1:17" ht="46.5" customHeight="1">
      <c r="A94" s="208" t="s">
        <v>62</v>
      </c>
      <c r="B94" s="210"/>
      <c r="C94" s="209"/>
      <c r="D94" s="97">
        <f>SUM(D92:D93)</f>
        <v>0</v>
      </c>
      <c r="E94" s="9"/>
      <c r="F94" s="10"/>
      <c r="G94" s="26"/>
      <c r="H94" s="19"/>
    </row>
    <row r="95" spans="1:17" s="20" customFormat="1" ht="30" customHeight="1">
      <c r="A95" s="89"/>
      <c r="B95" s="89"/>
      <c r="C95" s="89"/>
      <c r="D95" s="89"/>
      <c r="E95" s="9"/>
      <c r="F95" s="10"/>
    </row>
    <row r="96" spans="1:17" ht="30" customHeight="1">
      <c r="A96" s="76" t="s">
        <v>70</v>
      </c>
      <c r="B96" s="76"/>
      <c r="C96" s="76"/>
      <c r="D96" s="76"/>
      <c r="E96" s="9"/>
      <c r="F96" s="10"/>
      <c r="G96" s="20"/>
      <c r="H96" s="20"/>
    </row>
    <row r="97" spans="1:14" ht="30" customHeight="1">
      <c r="A97" s="98"/>
      <c r="B97" s="98"/>
      <c r="C97" s="99" t="s">
        <v>48</v>
      </c>
      <c r="D97" s="60">
        <f>$D$39+$C$78+$D$88+$D$94</f>
        <v>0</v>
      </c>
      <c r="E97" s="9"/>
      <c r="F97" s="10"/>
      <c r="G97" s="21"/>
      <c r="H97" s="22"/>
    </row>
    <row r="98" spans="1:14" ht="30" customHeight="1">
      <c r="A98" s="52">
        <v>5</v>
      </c>
      <c r="B98" s="100" t="s">
        <v>49</v>
      </c>
      <c r="C98" s="63" t="s">
        <v>50</v>
      </c>
      <c r="D98" s="101" t="s">
        <v>15</v>
      </c>
      <c r="E98" s="9"/>
      <c r="F98" s="10"/>
      <c r="G98" s="23"/>
      <c r="H98" s="19"/>
    </row>
    <row r="99" spans="1:14" ht="30" customHeight="1">
      <c r="A99" s="102" t="s">
        <v>2</v>
      </c>
      <c r="B99" s="103" t="s">
        <v>51</v>
      </c>
      <c r="C99" s="104">
        <v>4.4900000000000002E-2</v>
      </c>
      <c r="D99" s="92">
        <f>$D$97*$C$99</f>
        <v>0</v>
      </c>
      <c r="E99" s="9"/>
      <c r="F99" s="10"/>
      <c r="G99" s="24"/>
      <c r="H99" s="19"/>
    </row>
    <row r="100" spans="1:14" ht="30" customHeight="1">
      <c r="A100" s="63" t="s">
        <v>4</v>
      </c>
      <c r="B100" s="103" t="s">
        <v>52</v>
      </c>
      <c r="C100" s="105">
        <v>3.0700000000000002E-2</v>
      </c>
      <c r="D100" s="92">
        <f>$C$100*($D$97+$D$99)</f>
        <v>0</v>
      </c>
      <c r="E100" s="9"/>
      <c r="F100" s="10"/>
      <c r="G100" s="24"/>
      <c r="H100" s="22"/>
    </row>
    <row r="101" spans="1:14" ht="30" customHeight="1">
      <c r="A101" s="51"/>
      <c r="B101" s="106"/>
      <c r="C101" s="107" t="s">
        <v>53</v>
      </c>
      <c r="D101" s="92">
        <f>($D$97+$D$99+$D$100)/(1-$C$102)</f>
        <v>0</v>
      </c>
    </row>
    <row r="102" spans="1:14" ht="30" customHeight="1">
      <c r="A102" s="108" t="s">
        <v>30</v>
      </c>
      <c r="B102" s="109" t="s">
        <v>54</v>
      </c>
      <c r="C102" s="110">
        <f>SUM(C103:C104)</f>
        <v>0.14250000000000002</v>
      </c>
      <c r="D102" s="92">
        <f>$C$102*$D$101</f>
        <v>0</v>
      </c>
    </row>
    <row r="103" spans="1:14" ht="30" customHeight="1">
      <c r="A103" s="55"/>
      <c r="B103" s="69" t="s">
        <v>96</v>
      </c>
      <c r="C103" s="66">
        <v>9.2499999999999999E-2</v>
      </c>
      <c r="D103" s="111">
        <f>$C$103*$D$101</f>
        <v>0</v>
      </c>
    </row>
    <row r="104" spans="1:14" ht="30" customHeight="1">
      <c r="A104" s="112"/>
      <c r="B104" s="69" t="s">
        <v>55</v>
      </c>
      <c r="C104" s="94">
        <v>0.05</v>
      </c>
      <c r="D104" s="111">
        <f>$C$104*$D$101</f>
        <v>0</v>
      </c>
      <c r="E104" s="9"/>
      <c r="F104" s="10"/>
      <c r="G104" s="5"/>
      <c r="H104" s="5"/>
      <c r="I104" s="5"/>
      <c r="J104" s="5"/>
      <c r="K104" s="5"/>
      <c r="L104" s="5"/>
      <c r="M104" s="5"/>
      <c r="N104" s="5"/>
    </row>
    <row r="105" spans="1:14" ht="30" customHeight="1">
      <c r="A105" s="228" t="s">
        <v>43</v>
      </c>
      <c r="B105" s="228"/>
      <c r="C105" s="228"/>
      <c r="D105" s="113">
        <f>$D$99+$D$100+$D$102</f>
        <v>0</v>
      </c>
    </row>
    <row r="106" spans="1:14" ht="30" customHeight="1">
      <c r="A106" s="70"/>
      <c r="B106" s="70"/>
      <c r="C106" s="70"/>
      <c r="D106" s="70"/>
      <c r="E106" s="9"/>
      <c r="F106" s="10"/>
    </row>
    <row r="107" spans="1:14" ht="30" customHeight="1">
      <c r="A107" s="76" t="s">
        <v>56</v>
      </c>
      <c r="B107" s="76"/>
      <c r="C107" s="76"/>
      <c r="D107" s="76"/>
      <c r="E107" s="9"/>
      <c r="F107" s="10"/>
    </row>
    <row r="108" spans="1:14" ht="30" customHeight="1">
      <c r="A108" s="52"/>
      <c r="B108" s="114" t="s">
        <v>57</v>
      </c>
      <c r="C108" s="114" t="s">
        <v>15</v>
      </c>
      <c r="D108" s="50"/>
      <c r="E108" s="9"/>
      <c r="F108" s="10"/>
    </row>
    <row r="109" spans="1:14" ht="30" customHeight="1">
      <c r="A109" s="55" t="s">
        <v>2</v>
      </c>
      <c r="B109" s="69" t="s">
        <v>58</v>
      </c>
      <c r="C109" s="111">
        <f>$D$39</f>
        <v>0</v>
      </c>
      <c r="D109" s="50"/>
      <c r="E109" s="9"/>
      <c r="F109" s="10"/>
    </row>
    <row r="110" spans="1:14" ht="30" customHeight="1">
      <c r="A110" s="55" t="s">
        <v>4</v>
      </c>
      <c r="B110" s="69" t="s">
        <v>59</v>
      </c>
      <c r="C110" s="111">
        <f>$C$78</f>
        <v>0</v>
      </c>
      <c r="D110" s="50"/>
      <c r="E110" s="9"/>
      <c r="F110" s="10"/>
    </row>
    <row r="111" spans="1:14" ht="30" customHeight="1">
      <c r="A111" s="55" t="s">
        <v>30</v>
      </c>
      <c r="B111" s="69" t="s">
        <v>60</v>
      </c>
      <c r="C111" s="111">
        <f>$D$88</f>
        <v>0</v>
      </c>
      <c r="D111" s="50"/>
      <c r="E111" s="9"/>
      <c r="F111" s="10"/>
    </row>
    <row r="112" spans="1:14" ht="30" customHeight="1">
      <c r="A112" s="55" t="s">
        <v>31</v>
      </c>
      <c r="B112" s="69" t="s">
        <v>78</v>
      </c>
      <c r="C112" s="111">
        <f>$D$94</f>
        <v>0</v>
      </c>
      <c r="D112" s="50"/>
    </row>
    <row r="113" spans="1:4" ht="30" customHeight="1">
      <c r="A113" s="65"/>
      <c r="B113" s="115" t="s">
        <v>79</v>
      </c>
      <c r="C113" s="92">
        <f>SUM($C$109,$C$110,$C$111,$C$112)</f>
        <v>0</v>
      </c>
      <c r="D113" s="50"/>
    </row>
    <row r="114" spans="1:4" ht="30" customHeight="1">
      <c r="A114" s="116" t="s">
        <v>32</v>
      </c>
      <c r="B114" s="117" t="s">
        <v>77</v>
      </c>
      <c r="C114" s="111">
        <f>$D$105</f>
        <v>0</v>
      </c>
      <c r="D114" s="50"/>
    </row>
    <row r="115" spans="1:4" ht="30" customHeight="1">
      <c r="A115" s="65"/>
      <c r="B115" s="115" t="s">
        <v>61</v>
      </c>
      <c r="C115" s="92">
        <f>$C$113+$C$114</f>
        <v>0</v>
      </c>
      <c r="D115" s="50"/>
    </row>
    <row r="116" spans="1:4" ht="30" customHeight="1">
      <c r="A116" s="50"/>
      <c r="B116" s="50"/>
      <c r="C116" s="50"/>
      <c r="D116" s="50"/>
    </row>
    <row r="117" spans="1:4" ht="16">
      <c r="A117" s="217" t="s">
        <v>97</v>
      </c>
      <c r="B117" s="217"/>
      <c r="C117" s="118">
        <f>C115</f>
        <v>0</v>
      </c>
      <c r="D117" s="50"/>
    </row>
    <row r="118" spans="1:4" ht="16">
      <c r="A118" s="217" t="s">
        <v>148</v>
      </c>
      <c r="B118" s="217"/>
      <c r="C118" s="118">
        <f>C117*11</f>
        <v>0</v>
      </c>
      <c r="D118" s="50"/>
    </row>
    <row r="119" spans="1:4" ht="16">
      <c r="A119" s="188"/>
      <c r="B119" s="188"/>
      <c r="C119" s="189"/>
      <c r="D119" s="50"/>
    </row>
    <row r="120" spans="1:4" ht="16">
      <c r="A120" s="50"/>
      <c r="B120" s="50"/>
      <c r="C120" s="50"/>
      <c r="D120" s="50"/>
    </row>
  </sheetData>
  <mergeCells count="26">
    <mergeCell ref="A117:B117"/>
    <mergeCell ref="A118:B118"/>
    <mergeCell ref="A105:C105"/>
    <mergeCell ref="A39:C39"/>
    <mergeCell ref="A41:D41"/>
    <mergeCell ref="A42:D42"/>
    <mergeCell ref="A46:B46"/>
    <mergeCell ref="A48:B48"/>
    <mergeCell ref="A50:D50"/>
    <mergeCell ref="A61:B61"/>
    <mergeCell ref="B71:C71"/>
    <mergeCell ref="A72:C72"/>
    <mergeCell ref="A88:C88"/>
    <mergeCell ref="A94:C94"/>
    <mergeCell ref="A29:D29"/>
    <mergeCell ref="A6:D6"/>
    <mergeCell ref="A7:D7"/>
    <mergeCell ref="A9:D9"/>
    <mergeCell ref="A10:D10"/>
    <mergeCell ref="A11:D11"/>
    <mergeCell ref="A12:D12"/>
    <mergeCell ref="A23:D23"/>
    <mergeCell ref="C24:D24"/>
    <mergeCell ref="C25:D25"/>
    <mergeCell ref="C26:D26"/>
    <mergeCell ref="C27:D27"/>
  </mergeCells>
  <pageMargins left="1.3779527559055118" right="0.78740157480314965" top="0.98425196850393704" bottom="0.78740157480314965" header="0.51181102362204722" footer="0.51181102362204722"/>
  <pageSetup paperSize="9" scale="53" firstPageNumber="0" fitToHeight="0" orientation="portrait" verticalDpi="598" r:id="rId1"/>
  <headerFooter differentOddEven="1">
    <oddHeader>&amp;R&amp;G</oddHeader>
  </headerFooter>
  <rowBreaks count="1" manualBreakCount="1">
    <brk id="49" max="16383" man="1"/>
  </rowBreaks>
  <colBreaks count="1" manualBreakCount="1">
    <brk id="4" max="1048575" man="1"/>
  </colBreaks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7:G34"/>
  <sheetViews>
    <sheetView tabSelected="1" view="pageBreakPreview" topLeftCell="A2" zoomScaleNormal="100" zoomScaleSheetLayoutView="100" zoomScalePageLayoutView="89" workbookViewId="0">
      <selection activeCell="D25" sqref="D25"/>
    </sheetView>
  </sheetViews>
  <sheetFormatPr defaultRowHeight="14.5"/>
  <cols>
    <col min="1" max="1" width="8.1796875" bestFit="1" customWidth="1"/>
    <col min="3" max="3" width="52.26953125" customWidth="1"/>
    <col min="4" max="4" width="14" bestFit="1" customWidth="1"/>
    <col min="5" max="5" width="12.81640625" customWidth="1"/>
    <col min="6" max="6" width="10.81640625" customWidth="1"/>
    <col min="7" max="7" width="19.7265625" customWidth="1"/>
    <col min="8" max="8" width="13.26953125" bestFit="1" customWidth="1"/>
    <col min="9" max="9" width="14.26953125" bestFit="1" customWidth="1"/>
    <col min="10" max="10" width="12" bestFit="1" customWidth="1"/>
    <col min="11" max="11" width="21.7265625" bestFit="1" customWidth="1"/>
  </cols>
  <sheetData>
    <row r="7" spans="1:7" ht="15">
      <c r="A7" s="213" t="s">
        <v>146</v>
      </c>
      <c r="B7" s="213"/>
      <c r="C7" s="213"/>
      <c r="D7" s="213"/>
      <c r="E7" s="213"/>
      <c r="F7" s="213"/>
      <c r="G7" s="213"/>
    </row>
    <row r="8" spans="1:7" ht="15">
      <c r="A8" s="193"/>
      <c r="B8" s="194"/>
      <c r="C8" s="194"/>
      <c r="D8" s="194"/>
      <c r="E8" s="194"/>
      <c r="F8" s="193"/>
      <c r="G8" s="193"/>
    </row>
    <row r="9" spans="1:7" ht="15">
      <c r="A9" s="213"/>
      <c r="B9" s="213"/>
      <c r="C9" s="213"/>
      <c r="D9" s="213"/>
      <c r="E9" s="213"/>
      <c r="F9" s="213"/>
      <c r="G9" s="213"/>
    </row>
    <row r="10" spans="1:7" ht="15">
      <c r="A10" s="213"/>
      <c r="B10" s="213"/>
      <c r="C10" s="213"/>
      <c r="D10" s="213"/>
      <c r="E10" s="213"/>
      <c r="F10" s="213"/>
      <c r="G10" s="213"/>
    </row>
    <row r="11" spans="1:7" ht="15">
      <c r="A11" s="213" t="s">
        <v>144</v>
      </c>
      <c r="B11" s="213"/>
      <c r="C11" s="213"/>
      <c r="D11" s="213"/>
      <c r="E11" s="213"/>
      <c r="F11" s="213"/>
      <c r="G11" s="213"/>
    </row>
    <row r="12" spans="1:7">
      <c r="A12" s="193"/>
      <c r="B12" s="193"/>
      <c r="C12" s="193"/>
      <c r="D12" s="193"/>
      <c r="E12" s="193"/>
      <c r="F12" s="193"/>
      <c r="G12" s="193"/>
    </row>
    <row r="13" spans="1:7" ht="87.5">
      <c r="A13" s="195" t="s">
        <v>156</v>
      </c>
      <c r="B13" s="196" t="s">
        <v>138</v>
      </c>
      <c r="C13" s="196" t="s">
        <v>139</v>
      </c>
      <c r="D13" s="196" t="s">
        <v>140</v>
      </c>
      <c r="E13" s="196" t="s">
        <v>145</v>
      </c>
      <c r="F13" s="196" t="s">
        <v>141</v>
      </c>
      <c r="G13" s="196" t="s">
        <v>143</v>
      </c>
    </row>
    <row r="14" spans="1:7">
      <c r="A14" s="205" t="s">
        <v>157</v>
      </c>
      <c r="B14" s="206" t="s">
        <v>110</v>
      </c>
      <c r="C14" s="204" t="s">
        <v>137</v>
      </c>
      <c r="D14" s="198">
        <f>'AMZ2'!C117</f>
        <v>0</v>
      </c>
      <c r="E14" s="197">
        <v>1</v>
      </c>
      <c r="F14" s="197">
        <v>6</v>
      </c>
      <c r="G14" s="201">
        <f>ROUND(F14*E14*D14,2)</f>
        <v>0</v>
      </c>
    </row>
    <row r="15" spans="1:7">
      <c r="A15" s="205" t="s">
        <v>158</v>
      </c>
      <c r="B15" s="206" t="s">
        <v>150</v>
      </c>
      <c r="C15" s="204" t="s">
        <v>111</v>
      </c>
      <c r="D15" s="198">
        <f>'AMZ3'!C116</f>
        <v>0</v>
      </c>
      <c r="E15" s="197">
        <v>1</v>
      </c>
      <c r="F15" s="197">
        <v>6</v>
      </c>
      <c r="G15" s="201">
        <f t="shared" ref="G15:G25" si="0">ROUND(F15*E15*D15,2)</f>
        <v>0</v>
      </c>
    </row>
    <row r="16" spans="1:7">
      <c r="A16" s="205" t="s">
        <v>159</v>
      </c>
      <c r="B16" s="206" t="s">
        <v>155</v>
      </c>
      <c r="C16" s="204" t="s">
        <v>154</v>
      </c>
      <c r="D16" s="198">
        <f>'AMZ4'!C116</f>
        <v>0</v>
      </c>
      <c r="E16" s="197">
        <v>1</v>
      </c>
      <c r="F16" s="197">
        <v>6</v>
      </c>
      <c r="G16" s="201">
        <f t="shared" si="0"/>
        <v>0</v>
      </c>
    </row>
    <row r="17" spans="1:7">
      <c r="A17" s="205" t="s">
        <v>160</v>
      </c>
      <c r="B17" s="206" t="s">
        <v>113</v>
      </c>
      <c r="C17" s="204" t="s">
        <v>112</v>
      </c>
      <c r="D17" s="198">
        <f>'AMZ5'!C115</f>
        <v>0</v>
      </c>
      <c r="E17" s="197">
        <v>2</v>
      </c>
      <c r="F17" s="197">
        <v>6</v>
      </c>
      <c r="G17" s="201">
        <f t="shared" si="0"/>
        <v>0</v>
      </c>
    </row>
    <row r="18" spans="1:7">
      <c r="A18" s="205" t="s">
        <v>161</v>
      </c>
      <c r="B18" s="207" t="s">
        <v>115</v>
      </c>
      <c r="C18" s="204" t="s">
        <v>114</v>
      </c>
      <c r="D18" s="198">
        <f>'AMZ6'!C116</f>
        <v>0</v>
      </c>
      <c r="E18" s="197">
        <v>1</v>
      </c>
      <c r="F18" s="197">
        <v>6</v>
      </c>
      <c r="G18" s="201">
        <f t="shared" si="0"/>
        <v>0</v>
      </c>
    </row>
    <row r="19" spans="1:7" ht="25">
      <c r="A19" s="205" t="s">
        <v>162</v>
      </c>
      <c r="B19" s="206" t="s">
        <v>115</v>
      </c>
      <c r="C19" s="204" t="s">
        <v>151</v>
      </c>
      <c r="D19" s="198">
        <f>'AMZ7'!C117</f>
        <v>0</v>
      </c>
      <c r="E19" s="197">
        <v>1</v>
      </c>
      <c r="F19" s="197">
        <v>6</v>
      </c>
      <c r="G19" s="201">
        <f t="shared" si="0"/>
        <v>0</v>
      </c>
    </row>
    <row r="20" spans="1:7" ht="25">
      <c r="A20" s="205" t="s">
        <v>163</v>
      </c>
      <c r="B20" s="207" t="s">
        <v>152</v>
      </c>
      <c r="C20" s="204" t="s">
        <v>153</v>
      </c>
      <c r="D20" s="198">
        <f>'AMZ8'!C117</f>
        <v>0</v>
      </c>
      <c r="E20" s="197">
        <v>1</v>
      </c>
      <c r="F20" s="197">
        <v>6</v>
      </c>
      <c r="G20" s="201">
        <f t="shared" si="0"/>
        <v>0</v>
      </c>
    </row>
    <row r="21" spans="1:7">
      <c r="A21" s="205" t="s">
        <v>164</v>
      </c>
      <c r="B21" s="207" t="s">
        <v>118</v>
      </c>
      <c r="C21" s="204" t="s">
        <v>169</v>
      </c>
      <c r="D21" s="198">
        <f>'AMZ12'!C116</f>
        <v>0</v>
      </c>
      <c r="E21" s="197">
        <v>1</v>
      </c>
      <c r="F21" s="197">
        <v>6</v>
      </c>
      <c r="G21" s="201">
        <f t="shared" ref="G21" si="1">ROUND(F21*E21*D21,2)</f>
        <v>0</v>
      </c>
    </row>
    <row r="22" spans="1:7">
      <c r="A22" s="205" t="s">
        <v>165</v>
      </c>
      <c r="B22" s="206" t="s">
        <v>120</v>
      </c>
      <c r="C22" s="204" t="s">
        <v>119</v>
      </c>
      <c r="D22" s="198">
        <f>'AMZ12'!C117</f>
        <v>0</v>
      </c>
      <c r="E22" s="197">
        <v>1</v>
      </c>
      <c r="F22" s="197">
        <v>6</v>
      </c>
      <c r="G22" s="201">
        <f t="shared" si="0"/>
        <v>0</v>
      </c>
    </row>
    <row r="23" spans="1:7">
      <c r="A23" s="205" t="s">
        <v>166</v>
      </c>
      <c r="B23" s="206" t="s">
        <v>116</v>
      </c>
      <c r="C23" s="204" t="s">
        <v>121</v>
      </c>
      <c r="D23" s="198">
        <f>'AMZ13'!C118</f>
        <v>0</v>
      </c>
      <c r="E23" s="197">
        <v>1</v>
      </c>
      <c r="F23" s="197">
        <v>6</v>
      </c>
      <c r="G23" s="201">
        <f t="shared" si="0"/>
        <v>0</v>
      </c>
    </row>
    <row r="24" spans="1:7">
      <c r="A24" s="205" t="s">
        <v>167</v>
      </c>
      <c r="B24" s="206" t="s">
        <v>122</v>
      </c>
      <c r="C24" s="204" t="s">
        <v>123</v>
      </c>
      <c r="D24" s="198">
        <f>'AMZ14'!C118</f>
        <v>0</v>
      </c>
      <c r="E24" s="197">
        <v>2</v>
      </c>
      <c r="F24" s="197">
        <v>6</v>
      </c>
      <c r="G24" s="201">
        <f t="shared" si="0"/>
        <v>0</v>
      </c>
    </row>
    <row r="25" spans="1:7" ht="25">
      <c r="A25" s="205" t="s">
        <v>168</v>
      </c>
      <c r="B25" s="206" t="s">
        <v>124</v>
      </c>
      <c r="C25" s="204" t="s">
        <v>125</v>
      </c>
      <c r="D25" s="198">
        <f>'AMZ15'!C117</f>
        <v>0</v>
      </c>
      <c r="E25" s="197">
        <v>1</v>
      </c>
      <c r="F25" s="197">
        <v>6</v>
      </c>
      <c r="G25" s="201">
        <f t="shared" si="0"/>
        <v>0</v>
      </c>
    </row>
    <row r="26" spans="1:7">
      <c r="A26" s="249" t="s">
        <v>142</v>
      </c>
      <c r="B26" s="250"/>
      <c r="C26" s="250"/>
      <c r="D26" s="250"/>
      <c r="E26" s="250"/>
      <c r="F26" s="251"/>
      <c r="G26" s="199">
        <f>SUM(G14:G25)</f>
        <v>0</v>
      </c>
    </row>
    <row r="27" spans="1:7" ht="16">
      <c r="A27" s="193"/>
      <c r="B27" s="28"/>
      <c r="C27" s="200"/>
      <c r="D27" s="200"/>
      <c r="E27" s="200"/>
      <c r="F27" s="200"/>
      <c r="G27" s="200"/>
    </row>
    <row r="28" spans="1:7" ht="16">
      <c r="A28" s="193"/>
      <c r="B28" s="29"/>
      <c r="C28" s="200"/>
      <c r="D28" s="200"/>
      <c r="E28" s="200"/>
      <c r="F28" s="200"/>
      <c r="G28" s="200"/>
    </row>
    <row r="29" spans="1:7" ht="16">
      <c r="A29" s="193"/>
      <c r="B29" s="30"/>
      <c r="C29" s="200"/>
      <c r="D29" s="200"/>
      <c r="E29" s="200"/>
      <c r="F29" s="200"/>
      <c r="G29" s="200"/>
    </row>
    <row r="30" spans="1:7" ht="16">
      <c r="B30" s="30"/>
      <c r="C30" s="31"/>
      <c r="D30" s="31"/>
      <c r="E30" s="31"/>
      <c r="F30" s="31"/>
      <c r="G30" s="31"/>
    </row>
    <row r="34" spans="5:5">
      <c r="E34">
        <f>D34*6</f>
        <v>0</v>
      </c>
    </row>
  </sheetData>
  <autoFilter ref="A13:G26" xr:uid="{00000000-0009-0000-0000-00000E000000}"/>
  <mergeCells count="5">
    <mergeCell ref="A7:G7"/>
    <mergeCell ref="A9:G9"/>
    <mergeCell ref="A10:G10"/>
    <mergeCell ref="A11:G11"/>
    <mergeCell ref="A26:F26"/>
  </mergeCells>
  <pageMargins left="1.4750000000000001" right="0.51181102362204722" top="0.47499999999999998" bottom="0.78740157480314965" header="0.31496062992125984" footer="0.31496062992125984"/>
  <pageSetup paperSize="9" scale="87" orientation="landscape" verticalDpi="598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6:Q120"/>
  <sheetViews>
    <sheetView view="pageBreakPreview" topLeftCell="B106" zoomScaleNormal="100" zoomScaleSheetLayoutView="100" zoomScalePageLayoutView="80" workbookViewId="0">
      <selection activeCell="C118" sqref="C118"/>
    </sheetView>
  </sheetViews>
  <sheetFormatPr defaultColWidth="9.1796875" defaultRowHeight="14.5"/>
  <cols>
    <col min="1" max="1" width="9.1796875" style="3"/>
    <col min="2" max="2" width="75.453125" style="3" customWidth="1"/>
    <col min="3" max="3" width="31.1796875" style="3" bestFit="1" customWidth="1"/>
    <col min="4" max="4" width="33.26953125" style="3" customWidth="1"/>
    <col min="5" max="5" width="17.1796875" style="1" customWidth="1"/>
    <col min="6" max="6" width="18.453125" style="2" customWidth="1"/>
    <col min="7" max="7" width="31.54296875" style="3" customWidth="1"/>
    <col min="8" max="16384" width="9.1796875" style="3"/>
  </cols>
  <sheetData>
    <row r="6" spans="1:6">
      <c r="A6" s="216"/>
      <c r="B6" s="216"/>
      <c r="C6" s="216"/>
      <c r="D6" s="216"/>
    </row>
    <row r="7" spans="1:6">
      <c r="A7" s="216"/>
      <c r="B7" s="216"/>
      <c r="C7" s="216"/>
      <c r="D7" s="216"/>
    </row>
    <row r="9" spans="1:6" ht="15">
      <c r="A9" s="213" t="s">
        <v>147</v>
      </c>
      <c r="B9" s="213"/>
      <c r="C9" s="213"/>
      <c r="D9" s="213"/>
    </row>
    <row r="10" spans="1:6" ht="15">
      <c r="A10" s="213"/>
      <c r="B10" s="213"/>
      <c r="C10" s="213"/>
      <c r="D10" s="213"/>
    </row>
    <row r="11" spans="1:6" ht="15.75" customHeight="1">
      <c r="A11" s="213"/>
      <c r="B11" s="213"/>
      <c r="C11" s="213"/>
      <c r="D11" s="213"/>
    </row>
    <row r="12" spans="1:6" s="4" customFormat="1" ht="29.25" customHeight="1">
      <c r="A12" s="213" t="s">
        <v>136</v>
      </c>
      <c r="B12" s="213"/>
      <c r="C12" s="213"/>
      <c r="D12" s="213"/>
      <c r="E12" s="1"/>
      <c r="F12" s="2"/>
    </row>
    <row r="13" spans="1:6" ht="30" customHeight="1">
      <c r="A13" s="33"/>
      <c r="B13" s="33"/>
      <c r="C13" s="33"/>
      <c r="D13" s="33"/>
    </row>
    <row r="14" spans="1:6" ht="30" customHeight="1">
      <c r="A14" s="34" t="s">
        <v>1</v>
      </c>
      <c r="B14" s="35"/>
      <c r="C14" s="36"/>
      <c r="D14" s="33"/>
    </row>
    <row r="15" spans="1:6" ht="30" customHeight="1">
      <c r="A15" s="37" t="s">
        <v>2</v>
      </c>
      <c r="B15" s="38" t="s">
        <v>3</v>
      </c>
      <c r="C15" s="39" t="s">
        <v>65</v>
      </c>
      <c r="D15" s="33"/>
    </row>
    <row r="16" spans="1:6" ht="30" customHeight="1">
      <c r="A16" s="37" t="s">
        <v>4</v>
      </c>
      <c r="B16" s="38" t="s">
        <v>5</v>
      </c>
      <c r="C16" s="40" t="s">
        <v>64</v>
      </c>
      <c r="D16" s="33"/>
    </row>
    <row r="17" spans="1:16" s="6" customFormat="1" ht="30" customHeight="1">
      <c r="A17" s="41"/>
      <c r="B17" s="42"/>
      <c r="C17" s="43"/>
      <c r="D17" s="44"/>
      <c r="E17" s="1"/>
      <c r="F17" s="2"/>
    </row>
    <row r="18" spans="1:16" ht="30" customHeight="1">
      <c r="A18" s="36" t="s">
        <v>6</v>
      </c>
      <c r="B18" s="36"/>
      <c r="C18" s="36"/>
      <c r="D18" s="36"/>
    </row>
    <row r="19" spans="1:16" s="7" customFormat="1" ht="30" customHeight="1">
      <c r="A19" s="45"/>
      <c r="B19" s="45" t="s">
        <v>7</v>
      </c>
      <c r="C19" s="46"/>
      <c r="D19" s="46"/>
      <c r="E19" s="1"/>
      <c r="F19" s="2"/>
    </row>
    <row r="20" spans="1:16" s="8" customFormat="1" ht="30" customHeight="1">
      <c r="A20" s="37"/>
      <c r="B20" s="37" t="s">
        <v>8</v>
      </c>
      <c r="C20" s="47"/>
      <c r="D20" s="47"/>
      <c r="E20" s="1"/>
      <c r="F20" s="2"/>
    </row>
    <row r="21" spans="1:16" ht="30" customHeight="1">
      <c r="A21" s="33"/>
      <c r="B21" s="33"/>
      <c r="C21" s="33"/>
      <c r="D21" s="33"/>
    </row>
    <row r="22" spans="1:16" ht="30" customHeight="1">
      <c r="A22" s="36" t="s">
        <v>9</v>
      </c>
      <c r="B22" s="36"/>
      <c r="C22" s="36"/>
      <c r="D22" s="36"/>
      <c r="E22" s="9"/>
      <c r="F22" s="10"/>
      <c r="G22" s="5"/>
      <c r="H22" s="5"/>
      <c r="I22" s="5"/>
      <c r="J22" s="5"/>
      <c r="K22" s="5"/>
      <c r="L22" s="5"/>
      <c r="M22" s="5"/>
      <c r="N22" s="5"/>
    </row>
    <row r="23" spans="1:16" ht="30" customHeight="1">
      <c r="A23" s="218" t="s">
        <v>10</v>
      </c>
      <c r="B23" s="218"/>
      <c r="C23" s="218"/>
      <c r="D23" s="218"/>
    </row>
    <row r="24" spans="1:16" ht="30" customHeight="1">
      <c r="A24" s="37">
        <v>1</v>
      </c>
      <c r="B24" s="48" t="s">
        <v>11</v>
      </c>
      <c r="C24" s="221" t="s">
        <v>110</v>
      </c>
      <c r="D24" s="222"/>
    </row>
    <row r="25" spans="1:16" ht="30" customHeight="1">
      <c r="A25" s="37">
        <v>2</v>
      </c>
      <c r="B25" s="48" t="s">
        <v>12</v>
      </c>
      <c r="C25" s="223" t="s">
        <v>137</v>
      </c>
      <c r="D25" s="224"/>
    </row>
    <row r="26" spans="1:16" ht="31.5" customHeight="1">
      <c r="A26" s="37">
        <v>3</v>
      </c>
      <c r="B26" s="48" t="s">
        <v>63</v>
      </c>
      <c r="C26" s="225"/>
      <c r="D26" s="226"/>
    </row>
    <row r="27" spans="1:16" ht="30" customHeight="1">
      <c r="A27" s="37">
        <v>4</v>
      </c>
      <c r="B27" s="49" t="s">
        <v>0</v>
      </c>
      <c r="C27" s="229"/>
      <c r="D27" s="229"/>
    </row>
    <row r="28" spans="1:16" ht="30" customHeight="1">
      <c r="A28" s="36"/>
      <c r="B28" s="36"/>
      <c r="C28" s="36"/>
      <c r="D28" s="50"/>
      <c r="P28" s="4"/>
    </row>
    <row r="29" spans="1:16" ht="30" customHeight="1">
      <c r="A29" s="230" t="s">
        <v>13</v>
      </c>
      <c r="B29" s="230"/>
      <c r="C29" s="230"/>
      <c r="D29" s="230"/>
      <c r="P29" s="4"/>
    </row>
    <row r="30" spans="1:16" ht="30" customHeight="1">
      <c r="A30" s="36"/>
      <c r="B30" s="36"/>
      <c r="C30" s="36"/>
      <c r="D30" s="36"/>
      <c r="E30" s="9"/>
      <c r="F30" s="10"/>
      <c r="G30" s="5"/>
      <c r="H30" s="5"/>
      <c r="I30" s="5"/>
      <c r="J30" s="5"/>
      <c r="K30" s="5"/>
      <c r="L30" s="5"/>
      <c r="M30" s="5"/>
      <c r="N30" s="5"/>
      <c r="P30" s="4"/>
    </row>
    <row r="31" spans="1:16" ht="30" customHeight="1">
      <c r="A31" s="51">
        <v>1</v>
      </c>
      <c r="B31" s="51" t="s">
        <v>14</v>
      </c>
      <c r="C31" s="52" t="s">
        <v>67</v>
      </c>
      <c r="D31" s="52" t="s">
        <v>15</v>
      </c>
      <c r="E31" s="9"/>
      <c r="F31" s="10"/>
      <c r="G31" s="5"/>
      <c r="H31" s="5"/>
      <c r="I31" s="5"/>
      <c r="J31" s="5"/>
      <c r="K31" s="5"/>
      <c r="L31" s="5"/>
      <c r="M31" s="5"/>
      <c r="N31" s="5"/>
      <c r="P31" s="4"/>
    </row>
    <row r="32" spans="1:16" s="8" customFormat="1" ht="30" customHeight="1">
      <c r="A32" s="53" t="s">
        <v>2</v>
      </c>
      <c r="B32" s="54" t="s">
        <v>0</v>
      </c>
      <c r="C32" s="55" t="s">
        <v>71</v>
      </c>
      <c r="D32" s="56">
        <f>C27</f>
        <v>0</v>
      </c>
      <c r="E32" s="1"/>
      <c r="F32" s="2"/>
    </row>
    <row r="33" spans="1:16" s="8" customFormat="1" ht="30" customHeight="1">
      <c r="A33" s="53" t="s">
        <v>4</v>
      </c>
      <c r="B33" s="54" t="s">
        <v>16</v>
      </c>
      <c r="C33" s="57">
        <v>0</v>
      </c>
      <c r="D33" s="58">
        <f>C33*D32</f>
        <v>0</v>
      </c>
      <c r="E33" s="1"/>
      <c r="F33" s="2"/>
    </row>
    <row r="34" spans="1:16" s="8" customFormat="1" ht="30" customHeight="1">
      <c r="A34" s="53" t="s">
        <v>30</v>
      </c>
      <c r="B34" s="54" t="s">
        <v>80</v>
      </c>
      <c r="C34" s="59">
        <v>0</v>
      </c>
      <c r="D34" s="56">
        <v>0</v>
      </c>
      <c r="E34" s="1"/>
      <c r="F34" s="2"/>
    </row>
    <row r="35" spans="1:16" s="8" customFormat="1" ht="30" customHeight="1">
      <c r="A35" s="53" t="s">
        <v>31</v>
      </c>
      <c r="B35" s="54" t="s">
        <v>81</v>
      </c>
      <c r="C35" s="59">
        <v>0</v>
      </c>
      <c r="D35" s="56">
        <v>0</v>
      </c>
      <c r="E35" s="1"/>
      <c r="F35" s="2"/>
    </row>
    <row r="36" spans="1:16" s="8" customFormat="1" ht="30" customHeight="1">
      <c r="A36" s="53" t="s">
        <v>32</v>
      </c>
      <c r="B36" s="54" t="s">
        <v>82</v>
      </c>
      <c r="C36" s="59">
        <v>0</v>
      </c>
      <c r="D36" s="56">
        <v>0</v>
      </c>
      <c r="E36" s="1"/>
      <c r="F36" s="2"/>
    </row>
    <row r="37" spans="1:16" s="8" customFormat="1" ht="30" customHeight="1">
      <c r="A37" s="53" t="s">
        <v>33</v>
      </c>
      <c r="B37" s="54" t="s">
        <v>83</v>
      </c>
      <c r="C37" s="59">
        <v>0</v>
      </c>
      <c r="D37" s="56">
        <v>0</v>
      </c>
      <c r="E37" s="1"/>
      <c r="F37" s="2"/>
    </row>
    <row r="38" spans="1:16" ht="30" customHeight="1">
      <c r="A38" s="55" t="s">
        <v>35</v>
      </c>
      <c r="B38" s="54" t="s">
        <v>84</v>
      </c>
      <c r="C38" s="59">
        <v>0</v>
      </c>
      <c r="D38" s="56">
        <v>0</v>
      </c>
    </row>
    <row r="39" spans="1:16" ht="30" customHeight="1">
      <c r="A39" s="208" t="s">
        <v>17</v>
      </c>
      <c r="B39" s="210"/>
      <c r="C39" s="209"/>
      <c r="D39" s="60">
        <f>SUM(D32:D38)</f>
        <v>0</v>
      </c>
    </row>
    <row r="40" spans="1:16" ht="30" customHeight="1">
      <c r="A40" s="61"/>
      <c r="B40" s="61"/>
      <c r="C40" s="61"/>
      <c r="D40" s="62"/>
    </row>
    <row r="41" spans="1:16" ht="30" customHeight="1">
      <c r="A41" s="214" t="s">
        <v>18</v>
      </c>
      <c r="B41" s="214"/>
      <c r="C41" s="214"/>
      <c r="D41" s="214"/>
      <c r="P41" s="4"/>
    </row>
    <row r="42" spans="1:16" ht="30" customHeight="1">
      <c r="A42" s="215" t="s">
        <v>93</v>
      </c>
      <c r="B42" s="215"/>
      <c r="C42" s="215"/>
      <c r="D42" s="215"/>
      <c r="P42" s="4"/>
    </row>
    <row r="43" spans="1:16" ht="30" customHeight="1">
      <c r="A43" s="52" t="s">
        <v>19</v>
      </c>
      <c r="B43" s="51" t="s">
        <v>20</v>
      </c>
      <c r="C43" s="63" t="s">
        <v>21</v>
      </c>
      <c r="D43" s="63" t="s">
        <v>15</v>
      </c>
      <c r="E43" s="9"/>
      <c r="F43" s="10"/>
      <c r="G43" s="5"/>
      <c r="H43" s="5"/>
      <c r="I43" s="5"/>
      <c r="J43" s="5"/>
      <c r="K43" s="5"/>
      <c r="L43" s="5"/>
      <c r="M43" s="5"/>
      <c r="N43" s="5"/>
      <c r="P43" s="4"/>
    </row>
    <row r="44" spans="1:16" ht="30" customHeight="1">
      <c r="A44" s="64" t="s">
        <v>2</v>
      </c>
      <c r="B44" s="65" t="s">
        <v>92</v>
      </c>
      <c r="C44" s="66">
        <v>8.3299999999999999E-2</v>
      </c>
      <c r="D44" s="67">
        <f>$C$44*$D$39</f>
        <v>0</v>
      </c>
      <c r="E44" s="9"/>
      <c r="F44" s="10"/>
      <c r="G44" s="5"/>
      <c r="H44" s="5"/>
      <c r="I44" s="5"/>
      <c r="J44" s="5"/>
      <c r="K44" s="5"/>
      <c r="L44" s="5"/>
      <c r="M44" s="5"/>
      <c r="N44" s="5"/>
      <c r="P44" s="4"/>
    </row>
    <row r="45" spans="1:16" ht="30" customHeight="1">
      <c r="A45" s="64" t="s">
        <v>4</v>
      </c>
      <c r="B45" s="65" t="s">
        <v>91</v>
      </c>
      <c r="C45" s="66">
        <v>0.121</v>
      </c>
      <c r="D45" s="67">
        <f>$C$45*$D$39</f>
        <v>0</v>
      </c>
    </row>
    <row r="46" spans="1:16" ht="30" customHeight="1">
      <c r="A46" s="208" t="s">
        <v>72</v>
      </c>
      <c r="B46" s="209"/>
      <c r="C46" s="68">
        <f>SUM(C44:C45)</f>
        <v>0.20429999999999998</v>
      </c>
      <c r="D46" s="60">
        <f>SUM(D44:D45)</f>
        <v>0</v>
      </c>
    </row>
    <row r="47" spans="1:16" ht="36.75" customHeight="1">
      <c r="A47" s="64" t="s">
        <v>30</v>
      </c>
      <c r="B47" s="69" t="s">
        <v>98</v>
      </c>
      <c r="C47" s="66">
        <v>7.8200000000000006E-2</v>
      </c>
      <c r="D47" s="60">
        <f>$C$47*$D$39</f>
        <v>0</v>
      </c>
    </row>
    <row r="48" spans="1:16" s="11" customFormat="1" ht="30" customHeight="1">
      <c r="A48" s="227" t="s">
        <v>62</v>
      </c>
      <c r="B48" s="220"/>
      <c r="C48" s="68">
        <f>SUM(C46:C47)</f>
        <v>0.28249999999999997</v>
      </c>
      <c r="D48" s="60">
        <f>D46+D47</f>
        <v>0</v>
      </c>
      <c r="E48" s="1"/>
      <c r="F48" s="2"/>
    </row>
    <row r="49" spans="1:16" ht="30" customHeight="1">
      <c r="A49" s="70"/>
      <c r="B49" s="70"/>
      <c r="C49" s="70"/>
      <c r="D49" s="70"/>
    </row>
    <row r="50" spans="1:16" ht="29.25" customHeight="1">
      <c r="A50" s="214" t="s">
        <v>23</v>
      </c>
      <c r="B50" s="214"/>
      <c r="C50" s="214"/>
      <c r="D50" s="214"/>
      <c r="E50" s="9"/>
      <c r="F50" s="10"/>
      <c r="G50" s="5"/>
      <c r="H50" s="5"/>
      <c r="I50" s="5"/>
      <c r="J50" s="5"/>
      <c r="K50" s="5"/>
      <c r="L50" s="5"/>
      <c r="M50" s="5"/>
      <c r="N50" s="5"/>
    </row>
    <row r="51" spans="1:16" ht="30" customHeight="1">
      <c r="A51" s="76"/>
      <c r="B51" s="76"/>
      <c r="C51" s="186"/>
      <c r="D51" s="187"/>
      <c r="E51" s="9"/>
      <c r="F51" s="10"/>
      <c r="G51" s="5"/>
      <c r="H51" s="5"/>
      <c r="I51" s="5"/>
      <c r="J51" s="5"/>
      <c r="K51" s="5"/>
      <c r="L51" s="5"/>
      <c r="M51" s="5"/>
      <c r="N51" s="5"/>
    </row>
    <row r="52" spans="1:16" ht="30" customHeight="1">
      <c r="A52" s="52" t="s">
        <v>25</v>
      </c>
      <c r="B52" s="71" t="s">
        <v>26</v>
      </c>
      <c r="C52" s="52" t="s">
        <v>27</v>
      </c>
      <c r="D52" s="52" t="s">
        <v>15</v>
      </c>
    </row>
    <row r="53" spans="1:16" ht="30" customHeight="1">
      <c r="A53" s="55" t="s">
        <v>2</v>
      </c>
      <c r="B53" s="65" t="s">
        <v>28</v>
      </c>
      <c r="C53" s="72">
        <v>0.2</v>
      </c>
      <c r="D53" s="67">
        <f>$C$53*($D$39+$D$46)</f>
        <v>0</v>
      </c>
    </row>
    <row r="54" spans="1:16" ht="30" customHeight="1">
      <c r="A54" s="55" t="s">
        <v>4</v>
      </c>
      <c r="B54" s="65" t="s">
        <v>29</v>
      </c>
      <c r="C54" s="72">
        <v>2.5000000000000001E-2</v>
      </c>
      <c r="D54" s="67">
        <f>$C$54*($D$39+$D$46)</f>
        <v>0</v>
      </c>
      <c r="M54" s="4"/>
    </row>
    <row r="55" spans="1:16" ht="30" customHeight="1">
      <c r="A55" s="55" t="s">
        <v>30</v>
      </c>
      <c r="B55" s="65" t="s">
        <v>87</v>
      </c>
      <c r="C55" s="73">
        <v>0.03</v>
      </c>
      <c r="D55" s="67">
        <f>$C$55*($D$39+$D$46)</f>
        <v>0</v>
      </c>
      <c r="M55" s="4"/>
    </row>
    <row r="56" spans="1:16" ht="30" customHeight="1">
      <c r="A56" s="55" t="s">
        <v>31</v>
      </c>
      <c r="B56" s="65" t="s">
        <v>85</v>
      </c>
      <c r="C56" s="72">
        <v>1.4999999999999999E-2</v>
      </c>
      <c r="D56" s="67">
        <f>$C$56*($D$39+$D$46)</f>
        <v>0</v>
      </c>
      <c r="M56" s="4"/>
    </row>
    <row r="57" spans="1:16" ht="30" customHeight="1">
      <c r="A57" s="55" t="s">
        <v>32</v>
      </c>
      <c r="B57" s="65" t="s">
        <v>86</v>
      </c>
      <c r="C57" s="72">
        <v>0.01</v>
      </c>
      <c r="D57" s="67">
        <f>$C$57*($D$39+$D$46)</f>
        <v>0</v>
      </c>
      <c r="M57" s="4"/>
    </row>
    <row r="58" spans="1:16" ht="30" customHeight="1">
      <c r="A58" s="53" t="s">
        <v>33</v>
      </c>
      <c r="B58" s="74" t="s">
        <v>34</v>
      </c>
      <c r="C58" s="72">
        <v>6.0000000000000001E-3</v>
      </c>
      <c r="D58" s="67">
        <f>$C$58*($D$39+$D$46)</f>
        <v>0</v>
      </c>
      <c r="M58" s="4"/>
    </row>
    <row r="59" spans="1:16" ht="30" customHeight="1">
      <c r="A59" s="55" t="s">
        <v>35</v>
      </c>
      <c r="B59" s="65" t="s">
        <v>36</v>
      </c>
      <c r="C59" s="72">
        <v>2E-3</v>
      </c>
      <c r="D59" s="67">
        <f>$C$59*($D$39+$D$46)</f>
        <v>0</v>
      </c>
      <c r="M59" s="4"/>
    </row>
    <row r="60" spans="1:16" ht="30" customHeight="1">
      <c r="A60" s="53" t="s">
        <v>37</v>
      </c>
      <c r="B60" s="74" t="s">
        <v>38</v>
      </c>
      <c r="C60" s="72">
        <v>0.08</v>
      </c>
      <c r="D60" s="67">
        <f>$C$60*($D$39+$D$46)</f>
        <v>0</v>
      </c>
      <c r="M60" s="4"/>
    </row>
    <row r="61" spans="1:16" ht="30" customHeight="1">
      <c r="A61" s="219" t="s">
        <v>22</v>
      </c>
      <c r="B61" s="220"/>
      <c r="C61" s="75">
        <f>SUM(C53:C60)</f>
        <v>0.36800000000000005</v>
      </c>
      <c r="D61" s="60">
        <f>SUM(D53:D60)</f>
        <v>0</v>
      </c>
      <c r="E61" s="9"/>
      <c r="P61" s="4"/>
    </row>
    <row r="62" spans="1:16" s="12" customFormat="1" ht="30" customHeight="1">
      <c r="A62" s="70"/>
      <c r="B62" s="70"/>
      <c r="C62" s="70"/>
      <c r="D62" s="70"/>
      <c r="E62" s="9"/>
      <c r="F62" s="2"/>
    </row>
    <row r="63" spans="1:16" ht="30" customHeight="1">
      <c r="A63" s="76" t="s">
        <v>39</v>
      </c>
      <c r="B63" s="76"/>
      <c r="C63" s="70"/>
      <c r="D63" s="70"/>
      <c r="E63" s="9"/>
      <c r="P63" s="12"/>
    </row>
    <row r="64" spans="1:16" ht="30" customHeight="1">
      <c r="A64" s="63" t="s">
        <v>40</v>
      </c>
      <c r="B64" s="71" t="s">
        <v>41</v>
      </c>
      <c r="C64" s="52" t="s">
        <v>24</v>
      </c>
      <c r="D64" s="52" t="s">
        <v>15</v>
      </c>
      <c r="E64" s="9"/>
      <c r="P64" s="12"/>
    </row>
    <row r="65" spans="1:16" ht="30" customHeight="1">
      <c r="A65" s="55" t="s">
        <v>2</v>
      </c>
      <c r="B65" s="77" t="s">
        <v>42</v>
      </c>
      <c r="C65" s="78"/>
      <c r="D65" s="79">
        <f>$C$65*2*22</f>
        <v>0</v>
      </c>
      <c r="E65" s="9"/>
      <c r="P65" s="12"/>
    </row>
    <row r="66" spans="1:16" ht="30" customHeight="1">
      <c r="A66" s="55" t="s">
        <v>4</v>
      </c>
      <c r="B66" s="80" t="s">
        <v>73</v>
      </c>
      <c r="C66" s="202"/>
      <c r="D66" s="67">
        <f>($C$66*22)-(($C$66*22)*20%)</f>
        <v>0</v>
      </c>
    </row>
    <row r="67" spans="1:16" ht="30" customHeight="1">
      <c r="A67" s="55" t="s">
        <v>30</v>
      </c>
      <c r="B67" s="80" t="s">
        <v>68</v>
      </c>
      <c r="C67" s="79"/>
      <c r="D67" s="79"/>
    </row>
    <row r="68" spans="1:16" ht="30" customHeight="1">
      <c r="A68" s="55" t="s">
        <v>31</v>
      </c>
      <c r="B68" s="81" t="s">
        <v>88</v>
      </c>
      <c r="C68" s="82"/>
      <c r="D68" s="82"/>
    </row>
    <row r="69" spans="1:16" ht="30" customHeight="1">
      <c r="A69" s="55" t="s">
        <v>32</v>
      </c>
      <c r="B69" s="81" t="s">
        <v>99</v>
      </c>
      <c r="C69" s="83"/>
      <c r="D69" s="82">
        <f>284*C69</f>
        <v>0</v>
      </c>
    </row>
    <row r="70" spans="1:16" ht="30" customHeight="1">
      <c r="A70" s="55" t="s">
        <v>33</v>
      </c>
      <c r="B70" s="81" t="s">
        <v>89</v>
      </c>
      <c r="C70" s="83"/>
      <c r="D70" s="82"/>
    </row>
    <row r="71" spans="1:16" ht="30" customHeight="1">
      <c r="A71" s="81"/>
      <c r="B71" s="219" t="s">
        <v>43</v>
      </c>
      <c r="C71" s="220"/>
      <c r="D71" s="84">
        <f>SUM(D65:D70)</f>
        <v>0</v>
      </c>
    </row>
    <row r="72" spans="1:16" ht="30" customHeight="1">
      <c r="A72" s="212"/>
      <c r="B72" s="212"/>
      <c r="C72" s="212"/>
      <c r="D72" s="85"/>
      <c r="E72" s="9"/>
      <c r="F72" s="10"/>
      <c r="H72" s="4"/>
    </row>
    <row r="73" spans="1:16" s="12" customFormat="1" ht="36.75" customHeight="1">
      <c r="A73" s="36" t="s">
        <v>44</v>
      </c>
      <c r="B73" s="50"/>
      <c r="C73" s="50"/>
      <c r="D73" s="50"/>
      <c r="E73" s="9"/>
      <c r="F73" s="10"/>
    </row>
    <row r="74" spans="1:16" ht="30" customHeight="1">
      <c r="A74" s="52">
        <v>2</v>
      </c>
      <c r="B74" s="71" t="s">
        <v>45</v>
      </c>
      <c r="C74" s="52" t="s">
        <v>15</v>
      </c>
      <c r="D74" s="50"/>
      <c r="P74" s="4"/>
    </row>
    <row r="75" spans="1:16" ht="30" customHeight="1">
      <c r="A75" s="64" t="s">
        <v>19</v>
      </c>
      <c r="B75" s="65" t="s">
        <v>94</v>
      </c>
      <c r="C75" s="67">
        <f>$D$46</f>
        <v>0</v>
      </c>
      <c r="D75" s="50"/>
      <c r="P75" s="4"/>
    </row>
    <row r="76" spans="1:16" ht="30" customHeight="1">
      <c r="A76" s="86" t="s">
        <v>25</v>
      </c>
      <c r="B76" s="87" t="s">
        <v>74</v>
      </c>
      <c r="C76" s="67">
        <f>($D$39+$D$46)*36.8%</f>
        <v>0</v>
      </c>
      <c r="D76" s="50"/>
      <c r="P76" s="4"/>
    </row>
    <row r="77" spans="1:16" ht="30" customHeight="1">
      <c r="A77" s="55" t="s">
        <v>40</v>
      </c>
      <c r="B77" s="80" t="s">
        <v>41</v>
      </c>
      <c r="C77" s="67">
        <f>$D$71</f>
        <v>0</v>
      </c>
      <c r="D77" s="50"/>
      <c r="P77" s="4"/>
    </row>
    <row r="78" spans="1:16" ht="30" customHeight="1">
      <c r="A78" s="65"/>
      <c r="B78" s="88" t="s">
        <v>43</v>
      </c>
      <c r="C78" s="60">
        <f>SUM(C75:C77)</f>
        <v>0</v>
      </c>
      <c r="D78" s="50"/>
      <c r="P78" s="4"/>
    </row>
    <row r="79" spans="1:16" ht="30" customHeight="1">
      <c r="A79" s="89"/>
      <c r="B79" s="89"/>
      <c r="C79" s="89"/>
      <c r="D79" s="89"/>
      <c r="E79" s="13"/>
      <c r="P79" s="4"/>
    </row>
    <row r="80" spans="1:16" ht="30" customHeight="1">
      <c r="A80" s="76" t="s">
        <v>46</v>
      </c>
      <c r="B80" s="76"/>
      <c r="C80" s="90"/>
      <c r="D80" s="90"/>
      <c r="E80" s="9"/>
      <c r="P80" s="4"/>
    </row>
    <row r="81" spans="1:17" ht="30" customHeight="1">
      <c r="A81" s="52">
        <v>3</v>
      </c>
      <c r="B81" s="51" t="s">
        <v>47</v>
      </c>
      <c r="C81" s="52" t="s">
        <v>21</v>
      </c>
      <c r="D81" s="52" t="s">
        <v>15</v>
      </c>
    </row>
    <row r="82" spans="1:17" ht="30" customHeight="1">
      <c r="A82" s="64" t="s">
        <v>2</v>
      </c>
      <c r="B82" s="65" t="s">
        <v>100</v>
      </c>
      <c r="C82" s="91">
        <v>1.24E-2</v>
      </c>
      <c r="D82" s="67">
        <f>$D$39*$C$82</f>
        <v>0</v>
      </c>
      <c r="E82" s="9"/>
      <c r="G82" s="5"/>
      <c r="H82" s="5"/>
      <c r="I82" s="5"/>
      <c r="J82" s="5"/>
      <c r="K82" s="5"/>
      <c r="L82" s="5"/>
      <c r="M82" s="5"/>
      <c r="N82" s="5"/>
    </row>
    <row r="83" spans="1:17" ht="30" customHeight="1">
      <c r="A83" s="64" t="s">
        <v>4</v>
      </c>
      <c r="B83" s="65" t="s">
        <v>101</v>
      </c>
      <c r="C83" s="91">
        <v>0.08</v>
      </c>
      <c r="D83" s="67">
        <f>$D$82*$C$83</f>
        <v>0</v>
      </c>
      <c r="E83" s="9"/>
      <c r="F83" s="10"/>
      <c r="G83" s="5"/>
      <c r="H83" s="5"/>
      <c r="I83" s="5"/>
      <c r="J83" s="5"/>
      <c r="K83" s="5"/>
      <c r="L83" s="5"/>
      <c r="M83" s="5"/>
      <c r="N83" s="5"/>
    </row>
    <row r="84" spans="1:17" ht="30" customHeight="1">
      <c r="A84" s="86" t="s">
        <v>30</v>
      </c>
      <c r="B84" s="87" t="s">
        <v>102</v>
      </c>
      <c r="C84" s="91">
        <f>1.24%*(40%+10%)*8</f>
        <v>4.9599999999999998E-2</v>
      </c>
      <c r="D84" s="67">
        <f>$D$82*$C$84</f>
        <v>0</v>
      </c>
    </row>
    <row r="85" spans="1:17" ht="30" customHeight="1">
      <c r="A85" s="64" t="s">
        <v>31</v>
      </c>
      <c r="B85" s="65" t="s">
        <v>103</v>
      </c>
      <c r="C85" s="91">
        <f>(((7/30)/12)*100%)</f>
        <v>1.9444444444444445E-2</v>
      </c>
      <c r="D85" s="67">
        <f>$D$39*$C$85</f>
        <v>0</v>
      </c>
      <c r="E85" s="9"/>
    </row>
    <row r="86" spans="1:17" ht="30" customHeight="1">
      <c r="A86" s="64" t="s">
        <v>32</v>
      </c>
      <c r="B86" s="87" t="s">
        <v>104</v>
      </c>
      <c r="C86" s="91">
        <v>0.36799999999999999</v>
      </c>
      <c r="D86" s="67">
        <f>$D$85*$C$86</f>
        <v>0</v>
      </c>
      <c r="E86" s="9"/>
    </row>
    <row r="87" spans="1:17" ht="30" customHeight="1">
      <c r="A87" s="86" t="s">
        <v>33</v>
      </c>
      <c r="B87" s="87" t="s">
        <v>105</v>
      </c>
      <c r="C87" s="91">
        <f>1.94%*(40%+10%)*8</f>
        <v>7.7600000000000002E-2</v>
      </c>
      <c r="D87" s="67">
        <f>$D$85*$C$87</f>
        <v>0</v>
      </c>
      <c r="E87" s="9"/>
    </row>
    <row r="88" spans="1:17" ht="30" customHeight="1">
      <c r="A88" s="211" t="s">
        <v>22</v>
      </c>
      <c r="B88" s="211"/>
      <c r="C88" s="211"/>
      <c r="D88" s="92">
        <f>SUM(D82:D87)</f>
        <v>0</v>
      </c>
      <c r="E88" s="9"/>
      <c r="F88" s="10"/>
      <c r="G88" s="14"/>
      <c r="H88" s="14"/>
      <c r="I88" s="14"/>
      <c r="J88" s="14"/>
      <c r="K88" s="14"/>
      <c r="L88" s="14"/>
      <c r="M88" s="14"/>
      <c r="N88" s="14"/>
      <c r="O88" s="14"/>
      <c r="Q88" s="4"/>
    </row>
    <row r="89" spans="1:17" ht="30" customHeight="1">
      <c r="A89" s="76" t="s">
        <v>106</v>
      </c>
      <c r="B89" s="89"/>
      <c r="C89" s="89"/>
      <c r="D89" s="89"/>
      <c r="E89" s="9"/>
      <c r="F89" s="10"/>
      <c r="G89" s="18"/>
      <c r="H89" s="18"/>
      <c r="I89" s="18"/>
      <c r="J89" s="18"/>
      <c r="K89" s="18"/>
      <c r="L89" s="18"/>
      <c r="M89" s="18"/>
      <c r="N89" s="18"/>
      <c r="P89" s="4"/>
    </row>
    <row r="90" spans="1:17" ht="30" customHeight="1">
      <c r="A90" s="76" t="s">
        <v>75</v>
      </c>
      <c r="B90" s="70"/>
      <c r="C90" s="89"/>
      <c r="D90" s="89"/>
      <c r="E90" s="9"/>
      <c r="F90" s="10"/>
      <c r="G90" s="5"/>
      <c r="H90" s="5"/>
      <c r="I90" s="5"/>
      <c r="J90" s="5"/>
      <c r="K90" s="5"/>
      <c r="L90" s="5"/>
      <c r="M90" s="5"/>
      <c r="N90" s="5"/>
      <c r="P90" s="4"/>
    </row>
    <row r="91" spans="1:17" ht="30" customHeight="1">
      <c r="A91" s="52" t="s">
        <v>76</v>
      </c>
      <c r="B91" s="71" t="s">
        <v>69</v>
      </c>
      <c r="C91" s="52" t="s">
        <v>67</v>
      </c>
      <c r="D91" s="52" t="s">
        <v>15</v>
      </c>
      <c r="E91" s="9"/>
      <c r="F91" s="10"/>
      <c r="G91" s="25"/>
      <c r="H91" s="19"/>
    </row>
    <row r="92" spans="1:17" ht="30" customHeight="1">
      <c r="A92" s="55" t="s">
        <v>2</v>
      </c>
      <c r="B92" s="69" t="s">
        <v>95</v>
      </c>
      <c r="C92" s="94">
        <v>1E-3</v>
      </c>
      <c r="D92" s="95">
        <f>($D$46+$D$39)*((4/12)/12)*C92</f>
        <v>0</v>
      </c>
      <c r="E92" s="9"/>
      <c r="F92" s="10"/>
      <c r="G92" s="26"/>
      <c r="H92" s="19"/>
    </row>
    <row r="93" spans="1:17" ht="46.5" customHeight="1">
      <c r="A93" s="55" t="s">
        <v>4</v>
      </c>
      <c r="B93" s="96" t="s">
        <v>90</v>
      </c>
      <c r="C93" s="72">
        <f>$C$61</f>
        <v>0.36800000000000005</v>
      </c>
      <c r="D93" s="95">
        <f>$D$92*$C$93</f>
        <v>0</v>
      </c>
      <c r="E93" s="9"/>
      <c r="F93" s="10"/>
      <c r="G93" s="25"/>
      <c r="H93" s="19"/>
    </row>
    <row r="94" spans="1:17" ht="46.5" customHeight="1">
      <c r="A94" s="208" t="s">
        <v>62</v>
      </c>
      <c r="B94" s="210"/>
      <c r="C94" s="209"/>
      <c r="D94" s="97">
        <f>SUM(D92:D93)</f>
        <v>0</v>
      </c>
      <c r="E94" s="9"/>
      <c r="F94" s="10"/>
      <c r="G94" s="26"/>
      <c r="H94" s="19"/>
    </row>
    <row r="95" spans="1:17" s="20" customFormat="1" ht="30" customHeight="1">
      <c r="A95" s="89"/>
      <c r="B95" s="89"/>
      <c r="C95" s="89"/>
      <c r="D95" s="89"/>
      <c r="E95" s="9"/>
      <c r="F95" s="10"/>
    </row>
    <row r="96" spans="1:17" ht="30" customHeight="1">
      <c r="A96" s="76" t="s">
        <v>70</v>
      </c>
      <c r="B96" s="76"/>
      <c r="C96" s="76"/>
      <c r="D96" s="76"/>
      <c r="E96" s="9"/>
      <c r="F96" s="10"/>
      <c r="G96" s="20"/>
      <c r="H96" s="20"/>
    </row>
    <row r="97" spans="1:14" ht="30" customHeight="1">
      <c r="A97" s="98"/>
      <c r="B97" s="98"/>
      <c r="C97" s="99" t="s">
        <v>48</v>
      </c>
      <c r="D97" s="60">
        <f>$D$39+$C$78+$D$88+$D$94</f>
        <v>0</v>
      </c>
      <c r="E97" s="9"/>
      <c r="F97" s="10"/>
      <c r="G97" s="21"/>
      <c r="H97" s="22"/>
    </row>
    <row r="98" spans="1:14" ht="30" customHeight="1">
      <c r="A98" s="52">
        <v>5</v>
      </c>
      <c r="B98" s="100" t="s">
        <v>49</v>
      </c>
      <c r="C98" s="63" t="s">
        <v>50</v>
      </c>
      <c r="D98" s="101" t="s">
        <v>15</v>
      </c>
      <c r="E98" s="9"/>
      <c r="F98" s="10"/>
      <c r="G98" s="23"/>
      <c r="H98" s="19"/>
    </row>
    <row r="99" spans="1:14" ht="30" customHeight="1">
      <c r="A99" s="102" t="s">
        <v>2</v>
      </c>
      <c r="B99" s="103" t="s">
        <v>51</v>
      </c>
      <c r="C99" s="104">
        <v>4.4900000000000002E-2</v>
      </c>
      <c r="D99" s="92">
        <f>$D$97*$C$99</f>
        <v>0</v>
      </c>
      <c r="E99" s="9"/>
      <c r="F99" s="10"/>
      <c r="G99" s="24"/>
      <c r="H99" s="19"/>
    </row>
    <row r="100" spans="1:14" ht="30" customHeight="1">
      <c r="A100" s="63" t="s">
        <v>4</v>
      </c>
      <c r="B100" s="103" t="s">
        <v>52</v>
      </c>
      <c r="C100" s="105">
        <v>3.0700000000000002E-2</v>
      </c>
      <c r="D100" s="92">
        <f>$C$100*($D$97+$D$99)</f>
        <v>0</v>
      </c>
      <c r="E100" s="9"/>
      <c r="F100" s="10"/>
      <c r="G100" s="24"/>
      <c r="H100" s="22"/>
    </row>
    <row r="101" spans="1:14" ht="30" customHeight="1">
      <c r="A101" s="51"/>
      <c r="B101" s="106"/>
      <c r="C101" s="107" t="s">
        <v>53</v>
      </c>
      <c r="D101" s="92">
        <f>($D$97+$D$99+$D$100)/(1-$C$102)</f>
        <v>0</v>
      </c>
    </row>
    <row r="102" spans="1:14" ht="30" customHeight="1">
      <c r="A102" s="108" t="s">
        <v>30</v>
      </c>
      <c r="B102" s="109" t="s">
        <v>54</v>
      </c>
      <c r="C102" s="110">
        <f>SUM(C103:C104)</f>
        <v>0.14250000000000002</v>
      </c>
      <c r="D102" s="92">
        <f>$C$102*$D$101</f>
        <v>0</v>
      </c>
    </row>
    <row r="103" spans="1:14" ht="30" customHeight="1">
      <c r="A103" s="55"/>
      <c r="B103" s="69" t="s">
        <v>96</v>
      </c>
      <c r="C103" s="66">
        <v>9.2499999999999999E-2</v>
      </c>
      <c r="D103" s="111">
        <f>$C$103*$D$101</f>
        <v>0</v>
      </c>
    </row>
    <row r="104" spans="1:14" ht="30" customHeight="1">
      <c r="A104" s="112"/>
      <c r="B104" s="69" t="s">
        <v>55</v>
      </c>
      <c r="C104" s="94">
        <v>0.05</v>
      </c>
      <c r="D104" s="111">
        <f>$C$104*$D$101</f>
        <v>0</v>
      </c>
      <c r="E104" s="9"/>
      <c r="F104" s="10"/>
      <c r="G104" s="5"/>
      <c r="H104" s="5"/>
      <c r="I104" s="5"/>
      <c r="J104" s="5"/>
      <c r="K104" s="5"/>
      <c r="L104" s="5"/>
      <c r="M104" s="5"/>
      <c r="N104" s="5"/>
    </row>
    <row r="105" spans="1:14" ht="30" customHeight="1">
      <c r="A105" s="228" t="s">
        <v>43</v>
      </c>
      <c r="B105" s="228"/>
      <c r="C105" s="228"/>
      <c r="D105" s="113">
        <f>$D$99+$D$100+$D$102</f>
        <v>0</v>
      </c>
    </row>
    <row r="106" spans="1:14" ht="30" customHeight="1">
      <c r="A106" s="70"/>
      <c r="B106" s="70"/>
      <c r="C106" s="70"/>
      <c r="D106" s="70"/>
      <c r="E106" s="9"/>
      <c r="F106" s="10"/>
    </row>
    <row r="107" spans="1:14" ht="30" customHeight="1">
      <c r="A107" s="76" t="s">
        <v>56</v>
      </c>
      <c r="B107" s="76"/>
      <c r="C107" s="76"/>
      <c r="D107" s="76"/>
      <c r="E107" s="9"/>
      <c r="F107" s="10"/>
    </row>
    <row r="108" spans="1:14" ht="30" customHeight="1">
      <c r="A108" s="52"/>
      <c r="B108" s="114" t="s">
        <v>57</v>
      </c>
      <c r="C108" s="114" t="s">
        <v>15</v>
      </c>
      <c r="D108" s="50"/>
      <c r="E108" s="9"/>
      <c r="F108" s="10"/>
    </row>
    <row r="109" spans="1:14" ht="30" customHeight="1">
      <c r="A109" s="55" t="s">
        <v>2</v>
      </c>
      <c r="B109" s="69" t="s">
        <v>58</v>
      </c>
      <c r="C109" s="111">
        <f>$D$39</f>
        <v>0</v>
      </c>
      <c r="D109" s="50"/>
      <c r="E109" s="9"/>
      <c r="F109" s="10"/>
    </row>
    <row r="110" spans="1:14" ht="30" customHeight="1">
      <c r="A110" s="55" t="s">
        <v>4</v>
      </c>
      <c r="B110" s="69" t="s">
        <v>59</v>
      </c>
      <c r="C110" s="111">
        <f>$C$78</f>
        <v>0</v>
      </c>
      <c r="D110" s="50"/>
      <c r="E110" s="9"/>
      <c r="F110" s="10"/>
    </row>
    <row r="111" spans="1:14" ht="30" customHeight="1">
      <c r="A111" s="55" t="s">
        <v>30</v>
      </c>
      <c r="B111" s="69" t="s">
        <v>60</v>
      </c>
      <c r="C111" s="111">
        <f>$D$88</f>
        <v>0</v>
      </c>
      <c r="D111" s="50"/>
      <c r="E111" s="9"/>
      <c r="F111" s="10"/>
    </row>
    <row r="112" spans="1:14" ht="30" customHeight="1">
      <c r="A112" s="55" t="s">
        <v>31</v>
      </c>
      <c r="B112" s="69" t="s">
        <v>78</v>
      </c>
      <c r="C112" s="111">
        <f>$D$94</f>
        <v>0</v>
      </c>
      <c r="D112" s="50"/>
    </row>
    <row r="113" spans="1:4" ht="30" customHeight="1">
      <c r="A113" s="65"/>
      <c r="B113" s="115" t="s">
        <v>79</v>
      </c>
      <c r="C113" s="92">
        <f>SUM($C$109,$C$110,$C$111,$C$112)</f>
        <v>0</v>
      </c>
      <c r="D113" s="50"/>
    </row>
    <row r="114" spans="1:4" ht="30" customHeight="1">
      <c r="A114" s="116" t="s">
        <v>32</v>
      </c>
      <c r="B114" s="117" t="s">
        <v>77</v>
      </c>
      <c r="C114" s="111">
        <f>$D$105</f>
        <v>0</v>
      </c>
      <c r="D114" s="50"/>
    </row>
    <row r="115" spans="1:4" ht="30" customHeight="1">
      <c r="A115" s="65"/>
      <c r="B115" s="115" t="s">
        <v>61</v>
      </c>
      <c r="C115" s="92">
        <f>$C$113+$C$114</f>
        <v>0</v>
      </c>
      <c r="D115" s="50"/>
    </row>
    <row r="116" spans="1:4" ht="30" customHeight="1">
      <c r="A116" s="50"/>
      <c r="B116" s="50"/>
      <c r="C116" s="50"/>
      <c r="D116" s="50"/>
    </row>
    <row r="117" spans="1:4" ht="16">
      <c r="A117" s="217" t="s">
        <v>97</v>
      </c>
      <c r="B117" s="217"/>
      <c r="C117" s="118">
        <f>C115</f>
        <v>0</v>
      </c>
      <c r="D117" s="50"/>
    </row>
    <row r="118" spans="1:4" ht="16">
      <c r="A118" s="217" t="s">
        <v>149</v>
      </c>
      <c r="B118" s="217"/>
      <c r="C118" s="118">
        <f>C117*15</f>
        <v>0</v>
      </c>
      <c r="D118" s="50"/>
    </row>
    <row r="119" spans="1:4" ht="16">
      <c r="A119" s="50"/>
      <c r="B119" s="50"/>
      <c r="C119" s="50"/>
      <c r="D119" s="50"/>
    </row>
    <row r="120" spans="1:4" ht="16">
      <c r="A120" s="50"/>
      <c r="B120" s="33"/>
      <c r="C120" s="190"/>
      <c r="D120" s="50"/>
    </row>
  </sheetData>
  <mergeCells count="26">
    <mergeCell ref="A117:B117"/>
    <mergeCell ref="A118:B118"/>
    <mergeCell ref="A105:C105"/>
    <mergeCell ref="A39:C39"/>
    <mergeCell ref="A41:D41"/>
    <mergeCell ref="A42:D42"/>
    <mergeCell ref="A46:B46"/>
    <mergeCell ref="A48:B48"/>
    <mergeCell ref="A50:D50"/>
    <mergeCell ref="A61:B61"/>
    <mergeCell ref="B71:C71"/>
    <mergeCell ref="A72:C72"/>
    <mergeCell ref="A88:C88"/>
    <mergeCell ref="A94:C94"/>
    <mergeCell ref="A29:D29"/>
    <mergeCell ref="A6:D6"/>
    <mergeCell ref="A7:D7"/>
    <mergeCell ref="A9:D9"/>
    <mergeCell ref="A10:D10"/>
    <mergeCell ref="A11:D11"/>
    <mergeCell ref="A12:D12"/>
    <mergeCell ref="A23:D23"/>
    <mergeCell ref="C24:D24"/>
    <mergeCell ref="C25:D25"/>
    <mergeCell ref="C26:D26"/>
    <mergeCell ref="C27:D27"/>
  </mergeCells>
  <pageMargins left="1.3779527559055118" right="0.78740157480314965" top="1.0236220472440944" bottom="0.78740157480314965" header="0.51181102362204722" footer="0.51181102362204722"/>
  <pageSetup paperSize="9" scale="52" firstPageNumber="0" fitToHeight="0" orientation="portrait" verticalDpi="598" r:id="rId1"/>
  <headerFooter differentOddEven="1">
    <oddHeader>&amp;R&amp;G</oddHeader>
  </headerFooter>
  <rowBreaks count="1" manualBreakCount="1">
    <brk id="49" max="16383" man="1"/>
  </rowBreaks>
  <colBreaks count="1" manualBreakCount="1">
    <brk id="4" max="1048575" man="1"/>
  </col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6:Q120"/>
  <sheetViews>
    <sheetView view="pageBreakPreview" topLeftCell="A102" zoomScale="85" zoomScaleNormal="100" zoomScaleSheetLayoutView="85" zoomScalePageLayoutView="66" workbookViewId="0">
      <selection activeCell="C26" sqref="C26:D26"/>
    </sheetView>
  </sheetViews>
  <sheetFormatPr defaultColWidth="9.1796875" defaultRowHeight="14.5"/>
  <cols>
    <col min="1" max="1" width="9.1796875" style="3"/>
    <col min="2" max="2" width="75.453125" style="3" customWidth="1"/>
    <col min="3" max="3" width="31.1796875" style="3" bestFit="1" customWidth="1"/>
    <col min="4" max="4" width="26" style="3" customWidth="1"/>
    <col min="5" max="5" width="17.1796875" style="1" customWidth="1"/>
    <col min="6" max="6" width="18.453125" style="2" customWidth="1"/>
    <col min="7" max="7" width="31.54296875" style="3" customWidth="1"/>
    <col min="8" max="16384" width="9.1796875" style="3"/>
  </cols>
  <sheetData>
    <row r="6" spans="1:6">
      <c r="A6" s="216"/>
      <c r="B6" s="216"/>
      <c r="C6" s="216"/>
      <c r="D6" s="216"/>
    </row>
    <row r="7" spans="1:6">
      <c r="A7" s="216"/>
      <c r="B7" s="216"/>
      <c r="C7" s="216"/>
      <c r="D7" s="216"/>
    </row>
    <row r="9" spans="1:6" ht="15">
      <c r="A9" s="213" t="s">
        <v>147</v>
      </c>
      <c r="B9" s="213"/>
      <c r="C9" s="213"/>
      <c r="D9" s="213"/>
    </row>
    <row r="10" spans="1:6" ht="15">
      <c r="A10" s="213"/>
      <c r="B10" s="213"/>
      <c r="C10" s="213"/>
      <c r="D10" s="213"/>
    </row>
    <row r="11" spans="1:6" ht="15.75" customHeight="1">
      <c r="A11" s="213"/>
      <c r="B11" s="213"/>
      <c r="C11" s="213"/>
      <c r="D11" s="213"/>
    </row>
    <row r="12" spans="1:6" s="4" customFormat="1" ht="29.25" customHeight="1">
      <c r="A12" s="213" t="s">
        <v>135</v>
      </c>
      <c r="B12" s="213"/>
      <c r="C12" s="213"/>
      <c r="D12" s="213"/>
      <c r="E12" s="1"/>
      <c r="F12" s="2"/>
    </row>
    <row r="13" spans="1:6" ht="30" customHeight="1">
      <c r="A13" s="33"/>
      <c r="B13" s="33"/>
      <c r="C13" s="33"/>
      <c r="D13" s="33"/>
    </row>
    <row r="14" spans="1:6" ht="30" customHeight="1">
      <c r="A14" s="34" t="s">
        <v>1</v>
      </c>
      <c r="B14" s="35"/>
      <c r="C14" s="36"/>
      <c r="D14" s="33"/>
    </row>
    <row r="15" spans="1:6" ht="30" customHeight="1">
      <c r="A15" s="37" t="s">
        <v>2</v>
      </c>
      <c r="B15" s="38" t="s">
        <v>3</v>
      </c>
      <c r="C15" s="39" t="s">
        <v>65</v>
      </c>
      <c r="D15" s="33"/>
    </row>
    <row r="16" spans="1:6" ht="30" customHeight="1">
      <c r="A16" s="37" t="s">
        <v>4</v>
      </c>
      <c r="B16" s="38" t="s">
        <v>5</v>
      </c>
      <c r="C16" s="40" t="s">
        <v>64</v>
      </c>
      <c r="D16" s="33"/>
    </row>
    <row r="17" spans="1:16" s="6" customFormat="1" ht="30" customHeight="1">
      <c r="A17" s="41"/>
      <c r="B17" s="42"/>
      <c r="C17" s="43"/>
      <c r="D17" s="44"/>
      <c r="E17" s="1"/>
      <c r="F17" s="2"/>
    </row>
    <row r="18" spans="1:16" ht="30" customHeight="1">
      <c r="A18" s="36" t="s">
        <v>6</v>
      </c>
      <c r="B18" s="36"/>
      <c r="C18" s="36"/>
      <c r="D18" s="36"/>
    </row>
    <row r="19" spans="1:16" s="7" customFormat="1" ht="30" customHeight="1">
      <c r="A19" s="45"/>
      <c r="B19" s="45" t="s">
        <v>7</v>
      </c>
      <c r="C19" s="46"/>
      <c r="D19" s="46"/>
      <c r="E19" s="1"/>
      <c r="F19" s="2"/>
    </row>
    <row r="20" spans="1:16" s="8" customFormat="1" ht="30" customHeight="1">
      <c r="A20" s="37"/>
      <c r="B20" s="37" t="s">
        <v>8</v>
      </c>
      <c r="C20" s="47"/>
      <c r="D20" s="47"/>
      <c r="E20" s="1"/>
      <c r="F20" s="2"/>
    </row>
    <row r="21" spans="1:16" ht="30" customHeight="1">
      <c r="A21" s="33"/>
      <c r="B21" s="33"/>
      <c r="C21" s="33"/>
      <c r="D21" s="33"/>
    </row>
    <row r="22" spans="1:16" ht="30" customHeight="1">
      <c r="A22" s="36" t="s">
        <v>9</v>
      </c>
      <c r="B22" s="36"/>
      <c r="C22" s="36"/>
      <c r="D22" s="36"/>
      <c r="E22" s="9"/>
      <c r="F22" s="10"/>
      <c r="G22" s="5"/>
      <c r="H22" s="5"/>
      <c r="I22" s="5"/>
      <c r="J22" s="5"/>
      <c r="K22" s="5"/>
      <c r="L22" s="5"/>
      <c r="M22" s="5"/>
      <c r="N22" s="5"/>
    </row>
    <row r="23" spans="1:16" ht="30" customHeight="1">
      <c r="A23" s="218" t="s">
        <v>10</v>
      </c>
      <c r="B23" s="218"/>
      <c r="C23" s="218"/>
      <c r="D23" s="218"/>
    </row>
    <row r="24" spans="1:16" ht="30" customHeight="1">
      <c r="A24" s="37">
        <v>1</v>
      </c>
      <c r="B24" s="48" t="s">
        <v>11</v>
      </c>
      <c r="C24" s="221" t="s">
        <v>150</v>
      </c>
      <c r="D24" s="222"/>
    </row>
    <row r="25" spans="1:16" ht="30" customHeight="1">
      <c r="A25" s="37">
        <v>2</v>
      </c>
      <c r="B25" s="48" t="s">
        <v>12</v>
      </c>
      <c r="C25" s="223" t="s">
        <v>111</v>
      </c>
      <c r="D25" s="224"/>
    </row>
    <row r="26" spans="1:16" ht="31.5" customHeight="1">
      <c r="A26" s="37">
        <v>3</v>
      </c>
      <c r="B26" s="48" t="s">
        <v>63</v>
      </c>
      <c r="C26" s="225"/>
      <c r="D26" s="226"/>
    </row>
    <row r="27" spans="1:16" ht="30" customHeight="1">
      <c r="A27" s="37">
        <v>4</v>
      </c>
      <c r="B27" s="49" t="s">
        <v>0</v>
      </c>
      <c r="C27" s="229"/>
      <c r="D27" s="229"/>
    </row>
    <row r="28" spans="1:16" ht="30" customHeight="1">
      <c r="A28" s="36"/>
      <c r="B28" s="36"/>
      <c r="C28" s="36"/>
      <c r="D28" s="50"/>
      <c r="P28" s="4"/>
    </row>
    <row r="29" spans="1:16" ht="30" customHeight="1">
      <c r="A29" s="230" t="s">
        <v>13</v>
      </c>
      <c r="B29" s="230"/>
      <c r="C29" s="230"/>
      <c r="D29" s="230"/>
      <c r="P29" s="4"/>
    </row>
    <row r="30" spans="1:16" ht="30" customHeight="1">
      <c r="A30" s="36"/>
      <c r="B30" s="36"/>
      <c r="C30" s="36"/>
      <c r="D30" s="36"/>
      <c r="E30" s="9"/>
      <c r="F30" s="10"/>
      <c r="G30" s="5"/>
      <c r="H30" s="5"/>
      <c r="I30" s="5"/>
      <c r="J30" s="5"/>
      <c r="K30" s="5"/>
      <c r="L30" s="5"/>
      <c r="M30" s="5"/>
      <c r="N30" s="5"/>
      <c r="P30" s="4"/>
    </row>
    <row r="31" spans="1:16" ht="30" customHeight="1">
      <c r="A31" s="51">
        <v>1</v>
      </c>
      <c r="B31" s="51" t="s">
        <v>14</v>
      </c>
      <c r="C31" s="52" t="s">
        <v>67</v>
      </c>
      <c r="D31" s="52" t="s">
        <v>15</v>
      </c>
      <c r="E31" s="9"/>
      <c r="F31" s="10"/>
      <c r="G31" s="5"/>
      <c r="H31" s="5"/>
      <c r="I31" s="5"/>
      <c r="J31" s="5"/>
      <c r="K31" s="5"/>
      <c r="L31" s="5"/>
      <c r="M31" s="5"/>
      <c r="N31" s="5"/>
      <c r="P31" s="4"/>
    </row>
    <row r="32" spans="1:16" s="8" customFormat="1" ht="30" customHeight="1">
      <c r="A32" s="53" t="s">
        <v>2</v>
      </c>
      <c r="B32" s="54" t="s">
        <v>0</v>
      </c>
      <c r="C32" s="55" t="s">
        <v>71</v>
      </c>
      <c r="D32" s="56">
        <f>C27</f>
        <v>0</v>
      </c>
      <c r="E32" s="1"/>
      <c r="F32" s="2"/>
    </row>
    <row r="33" spans="1:16" s="8" customFormat="1" ht="30" customHeight="1">
      <c r="A33" s="53" t="s">
        <v>4</v>
      </c>
      <c r="B33" s="54" t="s">
        <v>16</v>
      </c>
      <c r="C33" s="57">
        <v>0</v>
      </c>
      <c r="D33" s="58">
        <f>C33*D32</f>
        <v>0</v>
      </c>
      <c r="E33" s="1"/>
      <c r="F33" s="2"/>
    </row>
    <row r="34" spans="1:16" s="8" customFormat="1" ht="30" customHeight="1">
      <c r="A34" s="53" t="s">
        <v>30</v>
      </c>
      <c r="B34" s="54" t="s">
        <v>80</v>
      </c>
      <c r="C34" s="59">
        <v>0</v>
      </c>
      <c r="D34" s="56">
        <v>0</v>
      </c>
      <c r="E34" s="1"/>
      <c r="F34" s="2"/>
    </row>
    <row r="35" spans="1:16" s="8" customFormat="1" ht="30" customHeight="1">
      <c r="A35" s="53" t="s">
        <v>31</v>
      </c>
      <c r="B35" s="54" t="s">
        <v>81</v>
      </c>
      <c r="C35" s="59">
        <v>0</v>
      </c>
      <c r="D35" s="56">
        <v>0</v>
      </c>
      <c r="E35" s="1"/>
      <c r="F35" s="2"/>
    </row>
    <row r="36" spans="1:16" s="8" customFormat="1" ht="30" customHeight="1">
      <c r="A36" s="53" t="s">
        <v>32</v>
      </c>
      <c r="B36" s="54" t="s">
        <v>82</v>
      </c>
      <c r="C36" s="59">
        <v>0</v>
      </c>
      <c r="D36" s="56">
        <v>0</v>
      </c>
      <c r="E36" s="1"/>
      <c r="F36" s="2"/>
    </row>
    <row r="37" spans="1:16" s="8" customFormat="1" ht="30" customHeight="1">
      <c r="A37" s="53" t="s">
        <v>33</v>
      </c>
      <c r="B37" s="54" t="s">
        <v>83</v>
      </c>
      <c r="C37" s="59">
        <v>0</v>
      </c>
      <c r="D37" s="56">
        <v>0</v>
      </c>
      <c r="E37" s="1"/>
      <c r="F37" s="2"/>
    </row>
    <row r="38" spans="1:16" ht="30" customHeight="1">
      <c r="A38" s="55" t="s">
        <v>35</v>
      </c>
      <c r="B38" s="54" t="s">
        <v>84</v>
      </c>
      <c r="C38" s="59">
        <v>0</v>
      </c>
      <c r="D38" s="56">
        <v>0</v>
      </c>
    </row>
    <row r="39" spans="1:16" ht="30" customHeight="1">
      <c r="A39" s="208" t="s">
        <v>17</v>
      </c>
      <c r="B39" s="210"/>
      <c r="C39" s="209"/>
      <c r="D39" s="60">
        <f>SUM(D32:D38)</f>
        <v>0</v>
      </c>
    </row>
    <row r="40" spans="1:16" ht="30" customHeight="1">
      <c r="A40" s="61"/>
      <c r="B40" s="61"/>
      <c r="C40" s="61"/>
      <c r="D40" s="62"/>
    </row>
    <row r="41" spans="1:16" ht="30" customHeight="1">
      <c r="A41" s="214" t="s">
        <v>18</v>
      </c>
      <c r="B41" s="214"/>
      <c r="C41" s="214"/>
      <c r="D41" s="214"/>
      <c r="P41" s="4"/>
    </row>
    <row r="42" spans="1:16" ht="30" customHeight="1">
      <c r="A42" s="215" t="s">
        <v>93</v>
      </c>
      <c r="B42" s="215"/>
      <c r="C42" s="215"/>
      <c r="D42" s="215"/>
      <c r="P42" s="4"/>
    </row>
    <row r="43" spans="1:16" ht="30" customHeight="1">
      <c r="A43" s="52" t="s">
        <v>19</v>
      </c>
      <c r="B43" s="51" t="s">
        <v>20</v>
      </c>
      <c r="C43" s="63" t="s">
        <v>21</v>
      </c>
      <c r="D43" s="63" t="s">
        <v>15</v>
      </c>
      <c r="E43" s="9"/>
      <c r="F43" s="10"/>
      <c r="G43" s="5"/>
      <c r="H43" s="5"/>
      <c r="I43" s="5"/>
      <c r="J43" s="5"/>
      <c r="K43" s="5"/>
      <c r="L43" s="5"/>
      <c r="M43" s="5"/>
      <c r="N43" s="5"/>
      <c r="P43" s="4"/>
    </row>
    <row r="44" spans="1:16" ht="30" customHeight="1">
      <c r="A44" s="64" t="s">
        <v>2</v>
      </c>
      <c r="B44" s="65" t="s">
        <v>92</v>
      </c>
      <c r="C44" s="66">
        <v>8.3299999999999999E-2</v>
      </c>
      <c r="D44" s="67">
        <f>$C$44*$D$39</f>
        <v>0</v>
      </c>
      <c r="E44" s="9"/>
      <c r="F44" s="10"/>
      <c r="G44" s="5"/>
      <c r="H44" s="5"/>
      <c r="I44" s="5"/>
      <c r="J44" s="5"/>
      <c r="K44" s="5"/>
      <c r="L44" s="5"/>
      <c r="M44" s="5"/>
      <c r="N44" s="5"/>
      <c r="P44" s="4"/>
    </row>
    <row r="45" spans="1:16" ht="30" customHeight="1">
      <c r="A45" s="64" t="s">
        <v>4</v>
      </c>
      <c r="B45" s="65" t="s">
        <v>91</v>
      </c>
      <c r="C45" s="66">
        <v>0.121</v>
      </c>
      <c r="D45" s="67">
        <f>$C$45*$D$39</f>
        <v>0</v>
      </c>
    </row>
    <row r="46" spans="1:16" ht="30" customHeight="1">
      <c r="A46" s="208" t="s">
        <v>72</v>
      </c>
      <c r="B46" s="209"/>
      <c r="C46" s="68">
        <f>SUM(C44:C45)</f>
        <v>0.20429999999999998</v>
      </c>
      <c r="D46" s="60">
        <f>SUM(D44:D45)</f>
        <v>0</v>
      </c>
    </row>
    <row r="47" spans="1:16" ht="36.75" customHeight="1">
      <c r="A47" s="64" t="s">
        <v>30</v>
      </c>
      <c r="B47" s="69" t="s">
        <v>98</v>
      </c>
      <c r="C47" s="66">
        <v>7.8200000000000006E-2</v>
      </c>
      <c r="D47" s="60">
        <f>$C$47*$D$39</f>
        <v>0</v>
      </c>
    </row>
    <row r="48" spans="1:16" s="11" customFormat="1" ht="30" customHeight="1">
      <c r="A48" s="227" t="s">
        <v>62</v>
      </c>
      <c r="B48" s="220"/>
      <c r="C48" s="68">
        <f>SUM(C46:C47)</f>
        <v>0.28249999999999997</v>
      </c>
      <c r="D48" s="60">
        <f>D46+D47</f>
        <v>0</v>
      </c>
      <c r="E48" s="1"/>
      <c r="F48" s="2"/>
    </row>
    <row r="49" spans="1:16" ht="30" customHeight="1">
      <c r="A49" s="70"/>
      <c r="B49" s="70"/>
      <c r="C49" s="70"/>
      <c r="D49" s="70"/>
    </row>
    <row r="50" spans="1:16" ht="30" customHeight="1">
      <c r="A50" s="214" t="s">
        <v>23</v>
      </c>
      <c r="B50" s="214"/>
      <c r="C50" s="214"/>
      <c r="D50" s="214"/>
      <c r="E50" s="9"/>
      <c r="F50" s="10"/>
      <c r="G50" s="5"/>
      <c r="H50" s="5"/>
      <c r="I50" s="5"/>
      <c r="J50" s="5"/>
      <c r="K50" s="5"/>
      <c r="L50" s="5"/>
      <c r="M50" s="5"/>
      <c r="N50" s="5"/>
    </row>
    <row r="51" spans="1:16" ht="30" customHeight="1">
      <c r="A51" s="52" t="s">
        <v>25</v>
      </c>
      <c r="B51" s="71" t="s">
        <v>26</v>
      </c>
      <c r="C51" s="52" t="s">
        <v>27</v>
      </c>
      <c r="D51" s="52" t="s">
        <v>15</v>
      </c>
    </row>
    <row r="52" spans="1:16" ht="30" customHeight="1">
      <c r="A52" s="55" t="s">
        <v>2</v>
      </c>
      <c r="B52" s="65" t="s">
        <v>28</v>
      </c>
      <c r="C52" s="72">
        <v>0.2</v>
      </c>
      <c r="D52" s="67">
        <f>$C$52*($D$39+$D$46)</f>
        <v>0</v>
      </c>
    </row>
    <row r="53" spans="1:16" ht="30" customHeight="1">
      <c r="A53" s="55" t="s">
        <v>4</v>
      </c>
      <c r="B53" s="65" t="s">
        <v>29</v>
      </c>
      <c r="C53" s="72">
        <v>2.5000000000000001E-2</v>
      </c>
      <c r="D53" s="67">
        <f>$C$53*($D$39+$D$46)</f>
        <v>0</v>
      </c>
      <c r="M53" s="4"/>
    </row>
    <row r="54" spans="1:16" ht="30" customHeight="1">
      <c r="A54" s="55" t="s">
        <v>30</v>
      </c>
      <c r="B54" s="65" t="s">
        <v>87</v>
      </c>
      <c r="C54" s="73">
        <v>0.03</v>
      </c>
      <c r="D54" s="67">
        <f>$C$54*($D$39+$D$46)</f>
        <v>0</v>
      </c>
      <c r="M54" s="4"/>
    </row>
    <row r="55" spans="1:16" ht="30" customHeight="1">
      <c r="A55" s="55" t="s">
        <v>31</v>
      </c>
      <c r="B55" s="65" t="s">
        <v>85</v>
      </c>
      <c r="C55" s="72">
        <v>1.4999999999999999E-2</v>
      </c>
      <c r="D55" s="67">
        <f>$C$55*($D$39+$D$46)</f>
        <v>0</v>
      </c>
      <c r="M55" s="4"/>
    </row>
    <row r="56" spans="1:16" ht="30" customHeight="1">
      <c r="A56" s="55" t="s">
        <v>32</v>
      </c>
      <c r="B56" s="65" t="s">
        <v>86</v>
      </c>
      <c r="C56" s="72">
        <v>0.01</v>
      </c>
      <c r="D56" s="67">
        <f>$C$56*($D$39+$D$46)</f>
        <v>0</v>
      </c>
      <c r="M56" s="4"/>
    </row>
    <row r="57" spans="1:16" ht="30" customHeight="1">
      <c r="A57" s="53" t="s">
        <v>33</v>
      </c>
      <c r="B57" s="74" t="s">
        <v>34</v>
      </c>
      <c r="C57" s="72">
        <v>6.0000000000000001E-3</v>
      </c>
      <c r="D57" s="67">
        <f>$C$57*($D$39+$D$46)</f>
        <v>0</v>
      </c>
      <c r="M57" s="4"/>
    </row>
    <row r="58" spans="1:16" ht="30" customHeight="1">
      <c r="A58" s="55" t="s">
        <v>35</v>
      </c>
      <c r="B58" s="65" t="s">
        <v>36</v>
      </c>
      <c r="C58" s="72">
        <v>2E-3</v>
      </c>
      <c r="D58" s="67">
        <f>$C$58*($D$39+$D$46)</f>
        <v>0</v>
      </c>
      <c r="M58" s="4"/>
    </row>
    <row r="59" spans="1:16" ht="30" customHeight="1">
      <c r="A59" s="53" t="s">
        <v>37</v>
      </c>
      <c r="B59" s="74" t="s">
        <v>38</v>
      </c>
      <c r="C59" s="72">
        <v>0.08</v>
      </c>
      <c r="D59" s="67">
        <f>$C$59*($D$39+$D$46)</f>
        <v>0</v>
      </c>
      <c r="M59" s="4"/>
    </row>
    <row r="60" spans="1:16" ht="30" customHeight="1">
      <c r="A60" s="219" t="s">
        <v>22</v>
      </c>
      <c r="B60" s="220"/>
      <c r="C60" s="75">
        <f>SUM(C52:C59)</f>
        <v>0.36800000000000005</v>
      </c>
      <c r="D60" s="60">
        <f>SUM(D52:D59)</f>
        <v>0</v>
      </c>
      <c r="E60" s="9"/>
      <c r="P60" s="4"/>
    </row>
    <row r="61" spans="1:16" s="12" customFormat="1" ht="30" customHeight="1">
      <c r="A61" s="70"/>
      <c r="B61" s="70"/>
      <c r="C61" s="70"/>
      <c r="D61" s="70"/>
      <c r="E61" s="9"/>
      <c r="F61" s="2"/>
    </row>
    <row r="62" spans="1:16" ht="30" customHeight="1">
      <c r="A62" s="76" t="s">
        <v>39</v>
      </c>
      <c r="B62" s="76"/>
      <c r="C62" s="70"/>
      <c r="D62" s="70"/>
      <c r="E62" s="9"/>
      <c r="P62" s="12"/>
    </row>
    <row r="63" spans="1:16" ht="30" customHeight="1">
      <c r="A63" s="63" t="s">
        <v>40</v>
      </c>
      <c r="B63" s="71" t="s">
        <v>41</v>
      </c>
      <c r="C63" s="52" t="s">
        <v>24</v>
      </c>
      <c r="D63" s="52" t="s">
        <v>15</v>
      </c>
      <c r="E63" s="9"/>
      <c r="P63" s="12"/>
    </row>
    <row r="64" spans="1:16" ht="30" customHeight="1">
      <c r="A64" s="55" t="s">
        <v>2</v>
      </c>
      <c r="B64" s="77" t="s">
        <v>42</v>
      </c>
      <c r="C64" s="78"/>
      <c r="D64" s="79">
        <f>$C$64*2*22</f>
        <v>0</v>
      </c>
      <c r="E64" s="9"/>
      <c r="P64" s="12"/>
    </row>
    <row r="65" spans="1:16" ht="30" customHeight="1">
      <c r="A65" s="55" t="s">
        <v>4</v>
      </c>
      <c r="B65" s="80" t="s">
        <v>73</v>
      </c>
      <c r="C65" s="202"/>
      <c r="D65" s="67">
        <f>($C$65*22)-(($C$65*22)*20%)</f>
        <v>0</v>
      </c>
    </row>
    <row r="66" spans="1:16" ht="30" customHeight="1">
      <c r="A66" s="55" t="s">
        <v>30</v>
      </c>
      <c r="B66" s="80" t="s">
        <v>68</v>
      </c>
      <c r="C66" s="79"/>
      <c r="D66" s="79"/>
    </row>
    <row r="67" spans="1:16" ht="30" customHeight="1">
      <c r="A67" s="55" t="s">
        <v>31</v>
      </c>
      <c r="B67" s="81" t="s">
        <v>88</v>
      </c>
      <c r="C67" s="82"/>
      <c r="D67" s="82"/>
    </row>
    <row r="68" spans="1:16" ht="30" customHeight="1">
      <c r="A68" s="55" t="s">
        <v>32</v>
      </c>
      <c r="B68" s="81" t="s">
        <v>99</v>
      </c>
      <c r="C68" s="83"/>
      <c r="D68" s="82">
        <f>284*C68</f>
        <v>0</v>
      </c>
    </row>
    <row r="69" spans="1:16" ht="30" customHeight="1">
      <c r="A69" s="55" t="s">
        <v>33</v>
      </c>
      <c r="B69" s="81" t="s">
        <v>89</v>
      </c>
      <c r="C69" s="83"/>
      <c r="D69" s="82"/>
    </row>
    <row r="70" spans="1:16" ht="30" customHeight="1">
      <c r="A70" s="81"/>
      <c r="B70" s="219" t="s">
        <v>43</v>
      </c>
      <c r="C70" s="220"/>
      <c r="D70" s="84">
        <f>SUM(D64:D69)</f>
        <v>0</v>
      </c>
    </row>
    <row r="71" spans="1:16" ht="30" customHeight="1">
      <c r="A71" s="212"/>
      <c r="B71" s="212"/>
      <c r="C71" s="212"/>
      <c r="D71" s="85"/>
      <c r="E71" s="9"/>
      <c r="F71" s="10"/>
      <c r="H71" s="4"/>
    </row>
    <row r="72" spans="1:16" s="12" customFormat="1" ht="36.75" customHeight="1">
      <c r="A72" s="36" t="s">
        <v>44</v>
      </c>
      <c r="B72" s="50"/>
      <c r="C72" s="50"/>
      <c r="D72" s="50"/>
      <c r="E72" s="9"/>
      <c r="F72" s="10"/>
    </row>
    <row r="73" spans="1:16" ht="30" customHeight="1">
      <c r="A73" s="52">
        <v>2</v>
      </c>
      <c r="B73" s="71" t="s">
        <v>45</v>
      </c>
      <c r="C73" s="52" t="s">
        <v>15</v>
      </c>
      <c r="D73" s="50"/>
      <c r="P73" s="4"/>
    </row>
    <row r="74" spans="1:16" ht="30" customHeight="1">
      <c r="A74" s="64" t="s">
        <v>19</v>
      </c>
      <c r="B74" s="65" t="s">
        <v>94</v>
      </c>
      <c r="C74" s="67">
        <f>$D$46</f>
        <v>0</v>
      </c>
      <c r="D74" s="50"/>
      <c r="P74" s="4"/>
    </row>
    <row r="75" spans="1:16" ht="30" customHeight="1">
      <c r="A75" s="86" t="s">
        <v>25</v>
      </c>
      <c r="B75" s="87" t="s">
        <v>74</v>
      </c>
      <c r="C75" s="67">
        <f>($D$39+$D$46)*36.8%</f>
        <v>0</v>
      </c>
      <c r="D75" s="50"/>
      <c r="P75" s="4"/>
    </row>
    <row r="76" spans="1:16" ht="30" customHeight="1">
      <c r="A76" s="55" t="s">
        <v>40</v>
      </c>
      <c r="B76" s="80" t="s">
        <v>41</v>
      </c>
      <c r="C76" s="67">
        <f>$D$70</f>
        <v>0</v>
      </c>
      <c r="D76" s="50"/>
      <c r="P76" s="4"/>
    </row>
    <row r="77" spans="1:16" ht="30" customHeight="1">
      <c r="A77" s="65"/>
      <c r="B77" s="88" t="s">
        <v>43</v>
      </c>
      <c r="C77" s="60">
        <f>SUM(C74:C76)</f>
        <v>0</v>
      </c>
      <c r="D77" s="50"/>
      <c r="P77" s="4"/>
    </row>
    <row r="78" spans="1:16" ht="30" customHeight="1">
      <c r="A78" s="89"/>
      <c r="B78" s="89"/>
      <c r="C78" s="89"/>
      <c r="D78" s="89"/>
      <c r="E78" s="13"/>
      <c r="P78" s="4"/>
    </row>
    <row r="79" spans="1:16" ht="30" customHeight="1">
      <c r="A79" s="76" t="s">
        <v>46</v>
      </c>
      <c r="B79" s="76"/>
      <c r="C79" s="90"/>
      <c r="D79" s="90"/>
      <c r="E79" s="9"/>
      <c r="P79" s="4"/>
    </row>
    <row r="80" spans="1:16" ht="30" customHeight="1">
      <c r="A80" s="52">
        <v>3</v>
      </c>
      <c r="B80" s="51" t="s">
        <v>47</v>
      </c>
      <c r="C80" s="52" t="s">
        <v>21</v>
      </c>
      <c r="D80" s="52" t="s">
        <v>15</v>
      </c>
    </row>
    <row r="81" spans="1:17" ht="30" customHeight="1">
      <c r="A81" s="64" t="s">
        <v>2</v>
      </c>
      <c r="B81" s="65" t="s">
        <v>100</v>
      </c>
      <c r="C81" s="91">
        <v>1.24E-2</v>
      </c>
      <c r="D81" s="67">
        <f>$D$39*$C$81</f>
        <v>0</v>
      </c>
      <c r="E81" s="9"/>
      <c r="G81" s="5"/>
      <c r="H81" s="5"/>
      <c r="I81" s="5"/>
      <c r="J81" s="5"/>
      <c r="K81" s="5"/>
      <c r="L81" s="5"/>
      <c r="M81" s="5"/>
      <c r="N81" s="5"/>
    </row>
    <row r="82" spans="1:17" ht="30" customHeight="1">
      <c r="A82" s="64" t="s">
        <v>4</v>
      </c>
      <c r="B82" s="65" t="s">
        <v>101</v>
      </c>
      <c r="C82" s="91">
        <v>0.08</v>
      </c>
      <c r="D82" s="67">
        <f>$D$81*$C$82</f>
        <v>0</v>
      </c>
      <c r="E82" s="9"/>
      <c r="F82" s="10"/>
      <c r="G82" s="5"/>
      <c r="H82" s="5"/>
      <c r="I82" s="5"/>
      <c r="J82" s="5"/>
      <c r="K82" s="5"/>
      <c r="L82" s="5"/>
      <c r="M82" s="5"/>
      <c r="N82" s="5"/>
    </row>
    <row r="83" spans="1:17" ht="30" customHeight="1">
      <c r="A83" s="86" t="s">
        <v>30</v>
      </c>
      <c r="B83" s="87" t="s">
        <v>102</v>
      </c>
      <c r="C83" s="91">
        <f>1.24%*(40%+10%)*8</f>
        <v>4.9599999999999998E-2</v>
      </c>
      <c r="D83" s="67">
        <f>$D$81*$C$83</f>
        <v>0</v>
      </c>
    </row>
    <row r="84" spans="1:17" ht="30" customHeight="1">
      <c r="A84" s="64" t="s">
        <v>31</v>
      </c>
      <c r="B84" s="65" t="s">
        <v>103</v>
      </c>
      <c r="C84" s="91">
        <f>(((7/30)/12)*100%)</f>
        <v>1.9444444444444445E-2</v>
      </c>
      <c r="D84" s="67">
        <f>$D$39*$C$84</f>
        <v>0</v>
      </c>
      <c r="E84" s="9"/>
    </row>
    <row r="85" spans="1:17" ht="30" customHeight="1">
      <c r="A85" s="64" t="s">
        <v>32</v>
      </c>
      <c r="B85" s="87" t="s">
        <v>104</v>
      </c>
      <c r="C85" s="91">
        <v>0.36799999999999999</v>
      </c>
      <c r="D85" s="67">
        <f>$D$84*$C$85</f>
        <v>0</v>
      </c>
      <c r="E85" s="9"/>
    </row>
    <row r="86" spans="1:17" ht="30" customHeight="1">
      <c r="A86" s="86" t="s">
        <v>33</v>
      </c>
      <c r="B86" s="87" t="s">
        <v>105</v>
      </c>
      <c r="C86" s="91">
        <f>1.94%*(40%+10%)*8</f>
        <v>7.7600000000000002E-2</v>
      </c>
      <c r="D86" s="67">
        <f>$D$84*$C$86</f>
        <v>0</v>
      </c>
      <c r="E86" s="9"/>
    </row>
    <row r="87" spans="1:17" ht="30" customHeight="1">
      <c r="A87" s="211" t="s">
        <v>22</v>
      </c>
      <c r="B87" s="211"/>
      <c r="C87" s="211"/>
      <c r="D87" s="92">
        <f>SUM(D81:D86)</f>
        <v>0</v>
      </c>
      <c r="E87" s="9"/>
      <c r="F87" s="10"/>
      <c r="G87" s="14"/>
      <c r="H87" s="14"/>
      <c r="I87" s="14"/>
      <c r="J87" s="14"/>
      <c r="K87" s="14"/>
      <c r="L87" s="14"/>
      <c r="M87" s="14"/>
      <c r="N87" s="14"/>
      <c r="O87" s="14"/>
      <c r="Q87" s="4"/>
    </row>
    <row r="88" spans="1:17" ht="30" customHeight="1">
      <c r="A88" s="76" t="s">
        <v>106</v>
      </c>
      <c r="B88" s="89"/>
      <c r="C88" s="89"/>
      <c r="D88" s="89"/>
      <c r="E88" s="9"/>
      <c r="F88" s="10"/>
      <c r="G88" s="18"/>
      <c r="H88" s="18"/>
      <c r="I88" s="18"/>
      <c r="J88" s="18"/>
      <c r="K88" s="18"/>
      <c r="L88" s="18"/>
      <c r="M88" s="18"/>
      <c r="N88" s="18"/>
      <c r="P88" s="4"/>
    </row>
    <row r="89" spans="1:17" ht="30" customHeight="1">
      <c r="A89" s="76" t="s">
        <v>75</v>
      </c>
      <c r="B89" s="70"/>
      <c r="C89" s="89"/>
      <c r="D89" s="89"/>
      <c r="E89" s="9"/>
      <c r="F89" s="10"/>
      <c r="G89" s="5"/>
      <c r="H89" s="5"/>
      <c r="I89" s="5"/>
      <c r="J89" s="5"/>
      <c r="K89" s="5"/>
      <c r="L89" s="5"/>
      <c r="M89" s="5"/>
      <c r="N89" s="5"/>
      <c r="P89" s="4"/>
    </row>
    <row r="90" spans="1:17" ht="30" customHeight="1">
      <c r="A90" s="52" t="s">
        <v>76</v>
      </c>
      <c r="B90" s="71" t="s">
        <v>69</v>
      </c>
      <c r="C90" s="52" t="s">
        <v>67</v>
      </c>
      <c r="D90" s="52" t="s">
        <v>15</v>
      </c>
      <c r="E90" s="9"/>
      <c r="F90" s="10"/>
      <c r="G90" s="25"/>
      <c r="H90" s="19"/>
    </row>
    <row r="91" spans="1:17" ht="30" customHeight="1">
      <c r="A91" s="55" t="s">
        <v>2</v>
      </c>
      <c r="B91" s="69" t="s">
        <v>95</v>
      </c>
      <c r="C91" s="94">
        <v>1E-3</v>
      </c>
      <c r="D91" s="95">
        <f>($D$46+$D$39)*((4/12)/12)*C91</f>
        <v>0</v>
      </c>
      <c r="E91" s="9"/>
      <c r="F91" s="10"/>
      <c r="G91" s="26"/>
      <c r="H91" s="19"/>
    </row>
    <row r="92" spans="1:17" ht="46.5" customHeight="1">
      <c r="A92" s="55" t="s">
        <v>4</v>
      </c>
      <c r="B92" s="96" t="s">
        <v>90</v>
      </c>
      <c r="C92" s="72">
        <f>$C$60</f>
        <v>0.36800000000000005</v>
      </c>
      <c r="D92" s="95">
        <f>$D$91*$C$92</f>
        <v>0</v>
      </c>
      <c r="E92" s="9"/>
      <c r="F92" s="10"/>
      <c r="G92" s="25"/>
      <c r="H92" s="19"/>
    </row>
    <row r="93" spans="1:17" ht="46.5" customHeight="1">
      <c r="A93" s="208" t="s">
        <v>62</v>
      </c>
      <c r="B93" s="210"/>
      <c r="C93" s="209"/>
      <c r="D93" s="97">
        <f>SUM(D91:D92)</f>
        <v>0</v>
      </c>
      <c r="E93" s="9"/>
      <c r="F93" s="10"/>
      <c r="G93" s="26"/>
      <c r="H93" s="19"/>
    </row>
    <row r="94" spans="1:17" s="20" customFormat="1" ht="30" customHeight="1">
      <c r="A94" s="89"/>
      <c r="B94" s="89"/>
      <c r="C94" s="89"/>
      <c r="D94" s="89"/>
      <c r="E94" s="9"/>
      <c r="F94" s="10"/>
    </row>
    <row r="95" spans="1:17" ht="30" customHeight="1">
      <c r="A95" s="76" t="s">
        <v>70</v>
      </c>
      <c r="B95" s="76"/>
      <c r="C95" s="76"/>
      <c r="D95" s="76"/>
      <c r="E95" s="9"/>
      <c r="F95" s="10"/>
      <c r="G95" s="20"/>
      <c r="H95" s="20"/>
    </row>
    <row r="96" spans="1:17" ht="30" customHeight="1">
      <c r="A96" s="98"/>
      <c r="B96" s="98"/>
      <c r="C96" s="99" t="s">
        <v>48</v>
      </c>
      <c r="D96" s="60">
        <f>$D$39+$C$77+$D$87+$D$93</f>
        <v>0</v>
      </c>
      <c r="E96" s="9"/>
      <c r="F96" s="10"/>
      <c r="G96" s="21"/>
      <c r="H96" s="22"/>
    </row>
    <row r="97" spans="1:14" ht="30" customHeight="1">
      <c r="A97" s="52">
        <v>5</v>
      </c>
      <c r="B97" s="100" t="s">
        <v>49</v>
      </c>
      <c r="C97" s="63" t="s">
        <v>50</v>
      </c>
      <c r="D97" s="101" t="s">
        <v>15</v>
      </c>
      <c r="E97" s="9"/>
      <c r="F97" s="10"/>
      <c r="G97" s="23"/>
      <c r="H97" s="19"/>
    </row>
    <row r="98" spans="1:14" ht="30" customHeight="1">
      <c r="A98" s="102" t="s">
        <v>2</v>
      </c>
      <c r="B98" s="103" t="s">
        <v>51</v>
      </c>
      <c r="C98" s="104">
        <v>4.4900000000000002E-2</v>
      </c>
      <c r="D98" s="92">
        <f>$D$96*$C$98</f>
        <v>0</v>
      </c>
      <c r="E98" s="9"/>
      <c r="F98" s="10"/>
      <c r="G98" s="24"/>
      <c r="H98" s="19"/>
    </row>
    <row r="99" spans="1:14" ht="30" customHeight="1">
      <c r="A99" s="63" t="s">
        <v>4</v>
      </c>
      <c r="B99" s="103" t="s">
        <v>52</v>
      </c>
      <c r="C99" s="105">
        <v>3.0700000000000002E-2</v>
      </c>
      <c r="D99" s="92">
        <f>$C$99*($D$96+$D$98)</f>
        <v>0</v>
      </c>
      <c r="E99" s="9"/>
      <c r="F99" s="10"/>
      <c r="G99" s="24"/>
      <c r="H99" s="22"/>
    </row>
    <row r="100" spans="1:14" ht="30" customHeight="1">
      <c r="A100" s="51"/>
      <c r="B100" s="106"/>
      <c r="C100" s="107" t="s">
        <v>53</v>
      </c>
      <c r="D100" s="92">
        <f>($D$96+$D$98+$D$99)/(1-$C$101)</f>
        <v>0</v>
      </c>
    </row>
    <row r="101" spans="1:14" ht="30" customHeight="1">
      <c r="A101" s="108" t="s">
        <v>30</v>
      </c>
      <c r="B101" s="109" t="s">
        <v>54</v>
      </c>
      <c r="C101" s="110">
        <f>SUM(C102:C103)</f>
        <v>0.14250000000000002</v>
      </c>
      <c r="D101" s="92">
        <f>$C$101*$D$100</f>
        <v>0</v>
      </c>
    </row>
    <row r="102" spans="1:14" ht="30" customHeight="1">
      <c r="A102" s="55"/>
      <c r="B102" s="69" t="s">
        <v>96</v>
      </c>
      <c r="C102" s="66">
        <v>9.2499999999999999E-2</v>
      </c>
      <c r="D102" s="111">
        <f>$C$102*$D$100</f>
        <v>0</v>
      </c>
    </row>
    <row r="103" spans="1:14" ht="30" customHeight="1">
      <c r="A103" s="112"/>
      <c r="B103" s="69" t="s">
        <v>55</v>
      </c>
      <c r="C103" s="94">
        <v>0.05</v>
      </c>
      <c r="D103" s="111">
        <f>$C$103*$D$100</f>
        <v>0</v>
      </c>
      <c r="E103" s="9"/>
      <c r="F103" s="10"/>
      <c r="G103" s="5"/>
      <c r="H103" s="5"/>
      <c r="I103" s="5"/>
      <c r="J103" s="5"/>
      <c r="K103" s="5"/>
      <c r="L103" s="5"/>
      <c r="M103" s="5"/>
      <c r="N103" s="5"/>
    </row>
    <row r="104" spans="1:14" ht="30" customHeight="1">
      <c r="A104" s="228" t="s">
        <v>43</v>
      </c>
      <c r="B104" s="228"/>
      <c r="C104" s="228"/>
      <c r="D104" s="113">
        <f>$D$98+$D$99+$D$101</f>
        <v>0</v>
      </c>
    </row>
    <row r="105" spans="1:14" ht="30" customHeight="1">
      <c r="A105" s="70"/>
      <c r="B105" s="70"/>
      <c r="C105" s="70"/>
      <c r="D105" s="70"/>
      <c r="E105" s="9"/>
      <c r="F105" s="10"/>
    </row>
    <row r="106" spans="1:14" ht="30" customHeight="1">
      <c r="A106" s="76" t="s">
        <v>56</v>
      </c>
      <c r="B106" s="76"/>
      <c r="C106" s="76"/>
      <c r="D106" s="76"/>
      <c r="E106" s="9"/>
      <c r="F106" s="10"/>
    </row>
    <row r="107" spans="1:14" ht="30" customHeight="1">
      <c r="A107" s="52"/>
      <c r="B107" s="114" t="s">
        <v>57</v>
      </c>
      <c r="C107" s="114" t="s">
        <v>15</v>
      </c>
      <c r="D107" s="50"/>
      <c r="E107" s="9"/>
      <c r="F107" s="10"/>
    </row>
    <row r="108" spans="1:14" ht="30" customHeight="1">
      <c r="A108" s="55" t="s">
        <v>2</v>
      </c>
      <c r="B108" s="69" t="s">
        <v>58</v>
      </c>
      <c r="C108" s="111">
        <f>$D$39</f>
        <v>0</v>
      </c>
      <c r="D108" s="50"/>
      <c r="E108" s="9"/>
      <c r="F108" s="10"/>
    </row>
    <row r="109" spans="1:14" ht="30" customHeight="1">
      <c r="A109" s="55" t="s">
        <v>4</v>
      </c>
      <c r="B109" s="69" t="s">
        <v>59</v>
      </c>
      <c r="C109" s="111">
        <f>$C$77</f>
        <v>0</v>
      </c>
      <c r="D109" s="50"/>
      <c r="E109" s="9"/>
      <c r="F109" s="10"/>
    </row>
    <row r="110" spans="1:14" ht="30" customHeight="1">
      <c r="A110" s="55" t="s">
        <v>30</v>
      </c>
      <c r="B110" s="69" t="s">
        <v>60</v>
      </c>
      <c r="C110" s="111">
        <f>$D$87</f>
        <v>0</v>
      </c>
      <c r="D110" s="50"/>
      <c r="E110" s="9"/>
      <c r="F110" s="10"/>
    </row>
    <row r="111" spans="1:14" ht="30" customHeight="1">
      <c r="A111" s="55" t="s">
        <v>31</v>
      </c>
      <c r="B111" s="69" t="s">
        <v>78</v>
      </c>
      <c r="C111" s="111">
        <f>$D$93</f>
        <v>0</v>
      </c>
      <c r="D111" s="50"/>
    </row>
    <row r="112" spans="1:14" ht="30" customHeight="1">
      <c r="A112" s="65"/>
      <c r="B112" s="115" t="s">
        <v>79</v>
      </c>
      <c r="C112" s="92">
        <f>SUM($C$108,$C$109,$C$110,$C$111)</f>
        <v>0</v>
      </c>
      <c r="D112" s="50"/>
    </row>
    <row r="113" spans="1:4" ht="30" customHeight="1">
      <c r="A113" s="116" t="s">
        <v>32</v>
      </c>
      <c r="B113" s="117" t="s">
        <v>77</v>
      </c>
      <c r="C113" s="111">
        <f>$D$104</f>
        <v>0</v>
      </c>
      <c r="D113" s="50"/>
    </row>
    <row r="114" spans="1:4" ht="30" customHeight="1">
      <c r="A114" s="65"/>
      <c r="B114" s="115" t="s">
        <v>61</v>
      </c>
      <c r="C114" s="92">
        <f>$C$112+$C$113</f>
        <v>0</v>
      </c>
      <c r="D114" s="50"/>
    </row>
    <row r="115" spans="1:4" ht="30" customHeight="1">
      <c r="A115" s="50"/>
      <c r="B115" s="50"/>
      <c r="C115" s="50"/>
      <c r="D115" s="50"/>
    </row>
    <row r="116" spans="1:4" ht="16">
      <c r="A116" s="217" t="s">
        <v>97</v>
      </c>
      <c r="B116" s="217"/>
      <c r="C116" s="118">
        <f>C114</f>
        <v>0</v>
      </c>
      <c r="D116" s="50"/>
    </row>
    <row r="117" spans="1:4" ht="16">
      <c r="A117" s="217" t="s">
        <v>148</v>
      </c>
      <c r="B117" s="217"/>
      <c r="C117" s="118">
        <f>C116*11</f>
        <v>0</v>
      </c>
      <c r="D117" s="50"/>
    </row>
    <row r="118" spans="1:4" ht="16">
      <c r="A118" s="50"/>
      <c r="B118" s="50"/>
      <c r="C118" s="50"/>
      <c r="D118" s="50"/>
    </row>
    <row r="119" spans="1:4" ht="16">
      <c r="A119" s="50"/>
      <c r="B119" s="33"/>
      <c r="C119" s="190"/>
      <c r="D119" s="50"/>
    </row>
    <row r="120" spans="1:4" ht="16">
      <c r="A120" s="50"/>
      <c r="B120" s="33"/>
      <c r="C120" s="191"/>
      <c r="D120" s="50"/>
    </row>
  </sheetData>
  <mergeCells count="26">
    <mergeCell ref="A116:B116"/>
    <mergeCell ref="A117:B117"/>
    <mergeCell ref="A104:C104"/>
    <mergeCell ref="A39:C39"/>
    <mergeCell ref="A41:D41"/>
    <mergeCell ref="A42:D42"/>
    <mergeCell ref="A46:B46"/>
    <mergeCell ref="A48:B48"/>
    <mergeCell ref="A50:D50"/>
    <mergeCell ref="A60:B60"/>
    <mergeCell ref="B70:C70"/>
    <mergeCell ref="A71:C71"/>
    <mergeCell ref="A87:C87"/>
    <mergeCell ref="A93:C93"/>
    <mergeCell ref="A29:D29"/>
    <mergeCell ref="A6:D6"/>
    <mergeCell ref="A7:D7"/>
    <mergeCell ref="A9:D9"/>
    <mergeCell ref="A10:D10"/>
    <mergeCell ref="A11:D11"/>
    <mergeCell ref="A12:D12"/>
    <mergeCell ref="A23:D23"/>
    <mergeCell ref="C24:D24"/>
    <mergeCell ref="C25:D25"/>
    <mergeCell ref="C26:D26"/>
    <mergeCell ref="C27:D27"/>
  </mergeCells>
  <pageMargins left="1.3779527559055118" right="0.78740157480314965" top="1.0629921259842521" bottom="0.78740157480314965" header="0.51181102362204722" footer="0.51181102362204722"/>
  <pageSetup paperSize="9" scale="55" firstPageNumber="0" fitToHeight="0" orientation="portrait" verticalDpi="598" r:id="rId1"/>
  <headerFooter differentOddEven="1">
    <oddHeader>&amp;R&amp;G</oddHeader>
  </headerFooter>
  <rowBreaks count="1" manualBreakCount="1">
    <brk id="49" max="16383" man="1"/>
  </rowBreaks>
  <colBreaks count="1" manualBreakCount="1">
    <brk id="4" max="1048575" man="1"/>
  </col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6:Q120"/>
  <sheetViews>
    <sheetView view="pageBreakPreview" topLeftCell="A13" zoomScale="85" zoomScaleNormal="100" zoomScaleSheetLayoutView="85" zoomScalePageLayoutView="66" workbookViewId="0">
      <selection activeCell="C30" sqref="C30"/>
    </sheetView>
  </sheetViews>
  <sheetFormatPr defaultColWidth="9.1796875" defaultRowHeight="14.5"/>
  <cols>
    <col min="1" max="1" width="9.1796875" style="3"/>
    <col min="2" max="2" width="75.453125" style="3" customWidth="1"/>
    <col min="3" max="3" width="31.1796875" style="3" bestFit="1" customWidth="1"/>
    <col min="4" max="4" width="26" style="3" customWidth="1"/>
    <col min="5" max="5" width="17.1796875" style="1" customWidth="1"/>
    <col min="6" max="6" width="18.453125" style="2" customWidth="1"/>
    <col min="7" max="7" width="31.54296875" style="3" customWidth="1"/>
    <col min="8" max="16384" width="9.1796875" style="3"/>
  </cols>
  <sheetData>
    <row r="6" spans="1:6">
      <c r="A6" s="216"/>
      <c r="B6" s="216"/>
      <c r="C6" s="216"/>
      <c r="D6" s="216"/>
    </row>
    <row r="7" spans="1:6">
      <c r="A7" s="216"/>
      <c r="B7" s="216"/>
      <c r="C7" s="216"/>
      <c r="D7" s="216"/>
    </row>
    <row r="9" spans="1:6" ht="15">
      <c r="A9" s="213" t="s">
        <v>147</v>
      </c>
      <c r="B9" s="213"/>
      <c r="C9" s="213"/>
      <c r="D9" s="213"/>
    </row>
    <row r="10" spans="1:6" ht="15">
      <c r="A10" s="213"/>
      <c r="B10" s="213"/>
      <c r="C10" s="213"/>
      <c r="D10" s="213"/>
    </row>
    <row r="11" spans="1:6" ht="15.75" customHeight="1">
      <c r="A11" s="213"/>
      <c r="B11" s="213"/>
      <c r="C11" s="213"/>
      <c r="D11" s="213"/>
    </row>
    <row r="12" spans="1:6" s="4" customFormat="1" ht="29.25" customHeight="1">
      <c r="A12" s="213" t="s">
        <v>135</v>
      </c>
      <c r="B12" s="213"/>
      <c r="C12" s="213"/>
      <c r="D12" s="213"/>
      <c r="E12" s="1"/>
      <c r="F12" s="2"/>
    </row>
    <row r="13" spans="1:6" ht="30" customHeight="1">
      <c r="A13" s="33"/>
      <c r="B13" s="33"/>
      <c r="C13" s="33"/>
      <c r="D13" s="33"/>
    </row>
    <row r="14" spans="1:6" ht="30" customHeight="1">
      <c r="A14" s="34" t="s">
        <v>1</v>
      </c>
      <c r="B14" s="35"/>
      <c r="C14" s="36"/>
      <c r="D14" s="33"/>
    </row>
    <row r="15" spans="1:6" ht="30" customHeight="1">
      <c r="A15" s="37" t="s">
        <v>2</v>
      </c>
      <c r="B15" s="38" t="s">
        <v>3</v>
      </c>
      <c r="C15" s="39" t="s">
        <v>65</v>
      </c>
      <c r="D15" s="33"/>
    </row>
    <row r="16" spans="1:6" ht="30" customHeight="1">
      <c r="A16" s="37" t="s">
        <v>4</v>
      </c>
      <c r="B16" s="38" t="s">
        <v>5</v>
      </c>
      <c r="C16" s="40" t="s">
        <v>64</v>
      </c>
      <c r="D16" s="33"/>
    </row>
    <row r="17" spans="1:16" s="6" customFormat="1" ht="30" customHeight="1">
      <c r="A17" s="41"/>
      <c r="B17" s="42"/>
      <c r="C17" s="43"/>
      <c r="D17" s="44"/>
      <c r="E17" s="1"/>
      <c r="F17" s="2"/>
    </row>
    <row r="18" spans="1:16" ht="30" customHeight="1">
      <c r="A18" s="36" t="s">
        <v>6</v>
      </c>
      <c r="B18" s="36"/>
      <c r="C18" s="36"/>
      <c r="D18" s="36"/>
    </row>
    <row r="19" spans="1:16" s="7" customFormat="1" ht="30" customHeight="1">
      <c r="A19" s="45"/>
      <c r="B19" s="45" t="s">
        <v>7</v>
      </c>
      <c r="C19" s="46"/>
      <c r="D19" s="46"/>
      <c r="E19" s="1"/>
      <c r="F19" s="2"/>
    </row>
    <row r="20" spans="1:16" s="8" customFormat="1" ht="30" customHeight="1">
      <c r="A20" s="37"/>
      <c r="B20" s="37" t="s">
        <v>8</v>
      </c>
      <c r="C20" s="47"/>
      <c r="D20" s="47"/>
      <c r="E20" s="1"/>
      <c r="F20" s="2"/>
    </row>
    <row r="21" spans="1:16" ht="30" customHeight="1">
      <c r="A21" s="33"/>
      <c r="B21" s="33"/>
      <c r="C21" s="33"/>
      <c r="D21" s="33"/>
    </row>
    <row r="22" spans="1:16" ht="30" customHeight="1">
      <c r="A22" s="36" t="s">
        <v>9</v>
      </c>
      <c r="B22" s="36"/>
      <c r="C22" s="36"/>
      <c r="D22" s="36"/>
      <c r="E22" s="9"/>
      <c r="F22" s="10"/>
      <c r="G22" s="5"/>
      <c r="H22" s="5"/>
      <c r="I22" s="5"/>
      <c r="J22" s="5"/>
      <c r="K22" s="5"/>
      <c r="L22" s="5"/>
      <c r="M22" s="5"/>
      <c r="N22" s="5"/>
    </row>
    <row r="23" spans="1:16" ht="30" customHeight="1">
      <c r="A23" s="218" t="s">
        <v>10</v>
      </c>
      <c r="B23" s="218"/>
      <c r="C23" s="218"/>
      <c r="D23" s="218"/>
    </row>
    <row r="24" spans="1:16" ht="30" customHeight="1">
      <c r="A24" s="37">
        <v>1</v>
      </c>
      <c r="B24" s="48" t="s">
        <v>11</v>
      </c>
      <c r="C24" s="221" t="s">
        <v>155</v>
      </c>
      <c r="D24" s="222"/>
    </row>
    <row r="25" spans="1:16" ht="30" customHeight="1">
      <c r="A25" s="37">
        <v>2</v>
      </c>
      <c r="B25" s="48" t="s">
        <v>12</v>
      </c>
      <c r="C25" s="223" t="s">
        <v>154</v>
      </c>
      <c r="D25" s="224"/>
    </row>
    <row r="26" spans="1:16" ht="31.5" customHeight="1">
      <c r="A26" s="37">
        <v>3</v>
      </c>
      <c r="B26" s="48" t="s">
        <v>63</v>
      </c>
      <c r="C26" s="231"/>
      <c r="D26" s="232"/>
    </row>
    <row r="27" spans="1:16" ht="30" customHeight="1">
      <c r="A27" s="37">
        <v>4</v>
      </c>
      <c r="B27" s="49" t="s">
        <v>0</v>
      </c>
      <c r="C27" s="229"/>
      <c r="D27" s="229"/>
    </row>
    <row r="28" spans="1:16" ht="30" customHeight="1">
      <c r="A28" s="36"/>
      <c r="B28" s="36"/>
      <c r="C28" s="36"/>
      <c r="D28" s="50"/>
      <c r="P28" s="4"/>
    </row>
    <row r="29" spans="1:16" ht="30" customHeight="1">
      <c r="A29" s="230" t="s">
        <v>13</v>
      </c>
      <c r="B29" s="230"/>
      <c r="C29" s="230"/>
      <c r="D29" s="230"/>
      <c r="P29" s="4"/>
    </row>
    <row r="30" spans="1:16" ht="30" customHeight="1">
      <c r="A30" s="36"/>
      <c r="B30" s="36"/>
      <c r="C30" s="36"/>
      <c r="D30" s="36"/>
      <c r="E30" s="9"/>
      <c r="F30" s="10"/>
      <c r="G30" s="5"/>
      <c r="H30" s="5"/>
      <c r="I30" s="5"/>
      <c r="J30" s="5"/>
      <c r="K30" s="5"/>
      <c r="L30" s="5"/>
      <c r="M30" s="5"/>
      <c r="N30" s="5"/>
      <c r="P30" s="4"/>
    </row>
    <row r="31" spans="1:16" ht="30" customHeight="1">
      <c r="A31" s="51">
        <v>1</v>
      </c>
      <c r="B31" s="51" t="s">
        <v>14</v>
      </c>
      <c r="C31" s="52" t="s">
        <v>67</v>
      </c>
      <c r="D31" s="52" t="s">
        <v>15</v>
      </c>
      <c r="E31" s="9"/>
      <c r="F31" s="10"/>
      <c r="G31" s="5"/>
      <c r="H31" s="5"/>
      <c r="I31" s="5"/>
      <c r="J31" s="5"/>
      <c r="K31" s="5"/>
      <c r="L31" s="5"/>
      <c r="M31" s="5"/>
      <c r="N31" s="5"/>
      <c r="P31" s="4"/>
    </row>
    <row r="32" spans="1:16" s="8" customFormat="1" ht="30" customHeight="1">
      <c r="A32" s="53" t="s">
        <v>2</v>
      </c>
      <c r="B32" s="54" t="s">
        <v>0</v>
      </c>
      <c r="C32" s="55" t="s">
        <v>71</v>
      </c>
      <c r="D32" s="56">
        <f>C27</f>
        <v>0</v>
      </c>
      <c r="E32" s="1"/>
      <c r="F32" s="2"/>
    </row>
    <row r="33" spans="1:16" s="8" customFormat="1" ht="30" customHeight="1">
      <c r="A33" s="53" t="s">
        <v>4</v>
      </c>
      <c r="B33" s="54" t="s">
        <v>16</v>
      </c>
      <c r="C33" s="57">
        <v>0</v>
      </c>
      <c r="D33" s="58">
        <f>C33*D32</f>
        <v>0</v>
      </c>
      <c r="E33" s="1"/>
      <c r="F33" s="2"/>
    </row>
    <row r="34" spans="1:16" s="8" customFormat="1" ht="30" customHeight="1">
      <c r="A34" s="53" t="s">
        <v>30</v>
      </c>
      <c r="B34" s="54" t="s">
        <v>80</v>
      </c>
      <c r="C34" s="59">
        <v>0</v>
      </c>
      <c r="D34" s="56">
        <v>0</v>
      </c>
      <c r="E34" s="1"/>
      <c r="F34" s="2"/>
    </row>
    <row r="35" spans="1:16" s="8" customFormat="1" ht="30" customHeight="1">
      <c r="A35" s="53" t="s">
        <v>31</v>
      </c>
      <c r="B35" s="54" t="s">
        <v>81</v>
      </c>
      <c r="C35" s="59">
        <v>0</v>
      </c>
      <c r="D35" s="56">
        <v>0</v>
      </c>
      <c r="E35" s="1"/>
      <c r="F35" s="2"/>
    </row>
    <row r="36" spans="1:16" s="8" customFormat="1" ht="30" customHeight="1">
      <c r="A36" s="53" t="s">
        <v>32</v>
      </c>
      <c r="B36" s="54" t="s">
        <v>82</v>
      </c>
      <c r="C36" s="59">
        <v>0</v>
      </c>
      <c r="D36" s="56">
        <v>0</v>
      </c>
      <c r="E36" s="1"/>
      <c r="F36" s="2"/>
    </row>
    <row r="37" spans="1:16" s="8" customFormat="1" ht="30" customHeight="1">
      <c r="A37" s="53" t="s">
        <v>33</v>
      </c>
      <c r="B37" s="54" t="s">
        <v>83</v>
      </c>
      <c r="C37" s="59">
        <v>0</v>
      </c>
      <c r="D37" s="56">
        <v>0</v>
      </c>
      <c r="E37" s="1"/>
      <c r="F37" s="2"/>
    </row>
    <row r="38" spans="1:16" ht="30" customHeight="1">
      <c r="A38" s="55" t="s">
        <v>35</v>
      </c>
      <c r="B38" s="54" t="s">
        <v>84</v>
      </c>
      <c r="C38" s="59">
        <v>0</v>
      </c>
      <c r="D38" s="56">
        <v>0</v>
      </c>
    </row>
    <row r="39" spans="1:16" ht="30" customHeight="1">
      <c r="A39" s="208" t="s">
        <v>17</v>
      </c>
      <c r="B39" s="210"/>
      <c r="C39" s="209"/>
      <c r="D39" s="60">
        <f>SUM(D32:D38)</f>
        <v>0</v>
      </c>
    </row>
    <row r="40" spans="1:16" ht="30" customHeight="1">
      <c r="A40" s="61"/>
      <c r="B40" s="61"/>
      <c r="C40" s="61"/>
      <c r="D40" s="62"/>
    </row>
    <row r="41" spans="1:16" ht="30" customHeight="1">
      <c r="A41" s="214" t="s">
        <v>18</v>
      </c>
      <c r="B41" s="214"/>
      <c r="C41" s="214"/>
      <c r="D41" s="214"/>
      <c r="P41" s="4"/>
    </row>
    <row r="42" spans="1:16" ht="30" customHeight="1">
      <c r="A42" s="215" t="s">
        <v>93</v>
      </c>
      <c r="B42" s="215"/>
      <c r="C42" s="215"/>
      <c r="D42" s="215"/>
      <c r="P42" s="4"/>
    </row>
    <row r="43" spans="1:16" ht="30" customHeight="1">
      <c r="A43" s="52" t="s">
        <v>19</v>
      </c>
      <c r="B43" s="51" t="s">
        <v>20</v>
      </c>
      <c r="C43" s="63" t="s">
        <v>21</v>
      </c>
      <c r="D43" s="63" t="s">
        <v>15</v>
      </c>
      <c r="E43" s="9"/>
      <c r="F43" s="10"/>
      <c r="G43" s="5"/>
      <c r="H43" s="5"/>
      <c r="I43" s="5"/>
      <c r="J43" s="5"/>
      <c r="K43" s="5"/>
      <c r="L43" s="5"/>
      <c r="M43" s="5"/>
      <c r="N43" s="5"/>
      <c r="P43" s="4"/>
    </row>
    <row r="44" spans="1:16" ht="30" customHeight="1">
      <c r="A44" s="64" t="s">
        <v>2</v>
      </c>
      <c r="B44" s="65" t="s">
        <v>92</v>
      </c>
      <c r="C44" s="66">
        <v>8.3299999999999999E-2</v>
      </c>
      <c r="D44" s="67">
        <f>$C$44*$D$39</f>
        <v>0</v>
      </c>
      <c r="E44" s="9"/>
      <c r="F44" s="10"/>
      <c r="G44" s="5"/>
      <c r="H44" s="5"/>
      <c r="I44" s="5"/>
      <c r="J44" s="5"/>
      <c r="K44" s="5"/>
      <c r="L44" s="5"/>
      <c r="M44" s="5"/>
      <c r="N44" s="5"/>
      <c r="P44" s="4"/>
    </row>
    <row r="45" spans="1:16" ht="30" customHeight="1">
      <c r="A45" s="64" t="s">
        <v>4</v>
      </c>
      <c r="B45" s="65" t="s">
        <v>91</v>
      </c>
      <c r="C45" s="66">
        <v>0.121</v>
      </c>
      <c r="D45" s="67">
        <f>$C$45*$D$39</f>
        <v>0</v>
      </c>
    </row>
    <row r="46" spans="1:16" ht="30" customHeight="1">
      <c r="A46" s="208" t="s">
        <v>72</v>
      </c>
      <c r="B46" s="209"/>
      <c r="C46" s="68">
        <f>SUM(C44:C45)</f>
        <v>0.20429999999999998</v>
      </c>
      <c r="D46" s="60">
        <f>SUM(D44:D45)</f>
        <v>0</v>
      </c>
    </row>
    <row r="47" spans="1:16" ht="36.75" customHeight="1">
      <c r="A47" s="64" t="s">
        <v>30</v>
      </c>
      <c r="B47" s="69" t="s">
        <v>98</v>
      </c>
      <c r="C47" s="66">
        <v>7.8200000000000006E-2</v>
      </c>
      <c r="D47" s="60">
        <f>$C$47*$D$39</f>
        <v>0</v>
      </c>
    </row>
    <row r="48" spans="1:16" s="11" customFormat="1" ht="30" customHeight="1">
      <c r="A48" s="227" t="s">
        <v>62</v>
      </c>
      <c r="B48" s="220"/>
      <c r="C48" s="68">
        <f>SUM(C46:C47)</f>
        <v>0.28249999999999997</v>
      </c>
      <c r="D48" s="60">
        <f>D46+D47</f>
        <v>0</v>
      </c>
      <c r="E48" s="1"/>
      <c r="F48" s="2"/>
    </row>
    <row r="49" spans="1:16" ht="30" customHeight="1">
      <c r="A49" s="70"/>
      <c r="B49" s="70"/>
      <c r="C49" s="70"/>
      <c r="D49" s="70"/>
    </row>
    <row r="50" spans="1:16" ht="30" customHeight="1">
      <c r="A50" s="214" t="s">
        <v>23</v>
      </c>
      <c r="B50" s="214"/>
      <c r="C50" s="214"/>
      <c r="D50" s="214"/>
      <c r="E50" s="9"/>
      <c r="F50" s="10"/>
      <c r="G50" s="5"/>
      <c r="H50" s="5"/>
      <c r="I50" s="5"/>
      <c r="J50" s="5"/>
      <c r="K50" s="5"/>
      <c r="L50" s="5"/>
      <c r="M50" s="5"/>
      <c r="N50" s="5"/>
    </row>
    <row r="51" spans="1:16" ht="30" customHeight="1">
      <c r="A51" s="52" t="s">
        <v>25</v>
      </c>
      <c r="B51" s="71" t="s">
        <v>26</v>
      </c>
      <c r="C51" s="52" t="s">
        <v>27</v>
      </c>
      <c r="D51" s="52" t="s">
        <v>15</v>
      </c>
    </row>
    <row r="52" spans="1:16" ht="30" customHeight="1">
      <c r="A52" s="55" t="s">
        <v>2</v>
      </c>
      <c r="B52" s="65" t="s">
        <v>28</v>
      </c>
      <c r="C52" s="72">
        <v>0.2</v>
      </c>
      <c r="D52" s="67">
        <f>$C$52*($D$39+$D$46)</f>
        <v>0</v>
      </c>
    </row>
    <row r="53" spans="1:16" ht="30" customHeight="1">
      <c r="A53" s="55" t="s">
        <v>4</v>
      </c>
      <c r="B53" s="65" t="s">
        <v>29</v>
      </c>
      <c r="C53" s="72">
        <v>2.5000000000000001E-2</v>
      </c>
      <c r="D53" s="67">
        <f>$C$53*($D$39+$D$46)</f>
        <v>0</v>
      </c>
      <c r="M53" s="4"/>
    </row>
    <row r="54" spans="1:16" ht="30" customHeight="1">
      <c r="A54" s="55" t="s">
        <v>30</v>
      </c>
      <c r="B54" s="65" t="s">
        <v>87</v>
      </c>
      <c r="C54" s="73">
        <v>0.03</v>
      </c>
      <c r="D54" s="67">
        <f>$C$54*($D$39+$D$46)</f>
        <v>0</v>
      </c>
      <c r="M54" s="4"/>
    </row>
    <row r="55" spans="1:16" ht="30" customHeight="1">
      <c r="A55" s="55" t="s">
        <v>31</v>
      </c>
      <c r="B55" s="65" t="s">
        <v>85</v>
      </c>
      <c r="C55" s="72">
        <v>1.4999999999999999E-2</v>
      </c>
      <c r="D55" s="67">
        <f>$C$55*($D$39+$D$46)</f>
        <v>0</v>
      </c>
      <c r="M55" s="4"/>
    </row>
    <row r="56" spans="1:16" ht="30" customHeight="1">
      <c r="A56" s="55" t="s">
        <v>32</v>
      </c>
      <c r="B56" s="65" t="s">
        <v>86</v>
      </c>
      <c r="C56" s="72">
        <v>0.01</v>
      </c>
      <c r="D56" s="67">
        <f>$C$56*($D$39+$D$46)</f>
        <v>0</v>
      </c>
      <c r="M56" s="4"/>
    </row>
    <row r="57" spans="1:16" ht="30" customHeight="1">
      <c r="A57" s="53" t="s">
        <v>33</v>
      </c>
      <c r="B57" s="74" t="s">
        <v>34</v>
      </c>
      <c r="C57" s="72">
        <v>6.0000000000000001E-3</v>
      </c>
      <c r="D57" s="67">
        <f>$C$57*($D$39+$D$46)</f>
        <v>0</v>
      </c>
      <c r="M57" s="4"/>
    </row>
    <row r="58" spans="1:16" ht="30" customHeight="1">
      <c r="A58" s="55" t="s">
        <v>35</v>
      </c>
      <c r="B58" s="65" t="s">
        <v>36</v>
      </c>
      <c r="C58" s="72">
        <v>2E-3</v>
      </c>
      <c r="D58" s="67">
        <f>$C$58*($D$39+$D$46)</f>
        <v>0</v>
      </c>
      <c r="M58" s="4"/>
    </row>
    <row r="59" spans="1:16" ht="30" customHeight="1">
      <c r="A59" s="53" t="s">
        <v>37</v>
      </c>
      <c r="B59" s="74" t="s">
        <v>38</v>
      </c>
      <c r="C59" s="72">
        <v>0.08</v>
      </c>
      <c r="D59" s="67">
        <f>$C$59*($D$39+$D$46)</f>
        <v>0</v>
      </c>
      <c r="M59" s="4"/>
    </row>
    <row r="60" spans="1:16" ht="30" customHeight="1">
      <c r="A60" s="219" t="s">
        <v>22</v>
      </c>
      <c r="B60" s="220"/>
      <c r="C60" s="75">
        <f>SUM(C52:C59)</f>
        <v>0.36800000000000005</v>
      </c>
      <c r="D60" s="60">
        <f>SUM(D52:D59)</f>
        <v>0</v>
      </c>
      <c r="E60" s="9"/>
      <c r="P60" s="4"/>
    </row>
    <row r="61" spans="1:16" s="12" customFormat="1" ht="30" customHeight="1">
      <c r="A61" s="70"/>
      <c r="B61" s="70"/>
      <c r="C61" s="70"/>
      <c r="D61" s="70"/>
      <c r="E61" s="9"/>
      <c r="F61" s="2"/>
    </row>
    <row r="62" spans="1:16" ht="30" customHeight="1">
      <c r="A62" s="76" t="s">
        <v>39</v>
      </c>
      <c r="B62" s="76"/>
      <c r="C62" s="70"/>
      <c r="D62" s="70"/>
      <c r="E62" s="9"/>
      <c r="P62" s="12"/>
    </row>
    <row r="63" spans="1:16" ht="30" customHeight="1">
      <c r="A63" s="63" t="s">
        <v>40</v>
      </c>
      <c r="B63" s="71" t="s">
        <v>41</v>
      </c>
      <c r="C63" s="52" t="s">
        <v>24</v>
      </c>
      <c r="D63" s="52" t="s">
        <v>15</v>
      </c>
      <c r="E63" s="9"/>
      <c r="P63" s="12"/>
    </row>
    <row r="64" spans="1:16" ht="30" customHeight="1">
      <c r="A64" s="55" t="s">
        <v>2</v>
      </c>
      <c r="B64" s="77" t="s">
        <v>42</v>
      </c>
      <c r="C64" s="78"/>
      <c r="D64" s="79">
        <f>$C$64*2*22</f>
        <v>0</v>
      </c>
      <c r="E64" s="9"/>
      <c r="P64" s="12"/>
    </row>
    <row r="65" spans="1:16" ht="30" customHeight="1">
      <c r="A65" s="55" t="s">
        <v>4</v>
      </c>
      <c r="B65" s="80" t="s">
        <v>73</v>
      </c>
      <c r="C65" s="202"/>
      <c r="D65" s="67">
        <f>($C$65*22)-(($C$65*22)*20%)</f>
        <v>0</v>
      </c>
    </row>
    <row r="66" spans="1:16" ht="30" customHeight="1">
      <c r="A66" s="55" t="s">
        <v>30</v>
      </c>
      <c r="B66" s="80" t="s">
        <v>68</v>
      </c>
      <c r="C66" s="79"/>
      <c r="D66" s="79"/>
    </row>
    <row r="67" spans="1:16" ht="30" customHeight="1">
      <c r="A67" s="55" t="s">
        <v>31</v>
      </c>
      <c r="B67" s="81" t="s">
        <v>88</v>
      </c>
      <c r="C67" s="82"/>
      <c r="D67" s="82"/>
    </row>
    <row r="68" spans="1:16" ht="30" customHeight="1">
      <c r="A68" s="55" t="s">
        <v>32</v>
      </c>
      <c r="B68" s="81" t="s">
        <v>99</v>
      </c>
      <c r="C68" s="83"/>
      <c r="D68" s="82">
        <f>284*C68</f>
        <v>0</v>
      </c>
    </row>
    <row r="69" spans="1:16" ht="30" customHeight="1">
      <c r="A69" s="55" t="s">
        <v>33</v>
      </c>
      <c r="B69" s="81" t="s">
        <v>89</v>
      </c>
      <c r="C69" s="83"/>
      <c r="D69" s="82"/>
    </row>
    <row r="70" spans="1:16" ht="30" customHeight="1">
      <c r="A70" s="81"/>
      <c r="B70" s="219" t="s">
        <v>43</v>
      </c>
      <c r="C70" s="220"/>
      <c r="D70" s="84">
        <f>SUM(D64:D69)</f>
        <v>0</v>
      </c>
    </row>
    <row r="71" spans="1:16" ht="30" customHeight="1">
      <c r="A71" s="212"/>
      <c r="B71" s="212"/>
      <c r="C71" s="212"/>
      <c r="D71" s="85"/>
      <c r="E71" s="9"/>
      <c r="F71" s="10"/>
      <c r="H71" s="4"/>
    </row>
    <row r="72" spans="1:16" s="12" customFormat="1" ht="36.75" customHeight="1">
      <c r="A72" s="36" t="s">
        <v>44</v>
      </c>
      <c r="B72" s="50"/>
      <c r="C72" s="50"/>
      <c r="D72" s="50"/>
      <c r="E72" s="9"/>
      <c r="F72" s="10"/>
    </row>
    <row r="73" spans="1:16" ht="30" customHeight="1">
      <c r="A73" s="52">
        <v>2</v>
      </c>
      <c r="B73" s="71" t="s">
        <v>45</v>
      </c>
      <c r="C73" s="52" t="s">
        <v>15</v>
      </c>
      <c r="D73" s="50"/>
      <c r="P73" s="4"/>
    </row>
    <row r="74" spans="1:16" ht="30" customHeight="1">
      <c r="A74" s="64" t="s">
        <v>19</v>
      </c>
      <c r="B74" s="65" t="s">
        <v>94</v>
      </c>
      <c r="C74" s="67">
        <f>$D$46</f>
        <v>0</v>
      </c>
      <c r="D74" s="50"/>
      <c r="P74" s="4"/>
    </row>
    <row r="75" spans="1:16" ht="30" customHeight="1">
      <c r="A75" s="86" t="s">
        <v>25</v>
      </c>
      <c r="B75" s="87" t="s">
        <v>74</v>
      </c>
      <c r="C75" s="67">
        <f>($D$39+$D$46)*36.8%</f>
        <v>0</v>
      </c>
      <c r="D75" s="50"/>
      <c r="P75" s="4"/>
    </row>
    <row r="76" spans="1:16" ht="30" customHeight="1">
      <c r="A76" s="55" t="s">
        <v>40</v>
      </c>
      <c r="B76" s="80" t="s">
        <v>41</v>
      </c>
      <c r="C76" s="67">
        <f>$D$70</f>
        <v>0</v>
      </c>
      <c r="D76" s="50"/>
      <c r="P76" s="4"/>
    </row>
    <row r="77" spans="1:16" ht="30" customHeight="1">
      <c r="A77" s="65"/>
      <c r="B77" s="88" t="s">
        <v>43</v>
      </c>
      <c r="C77" s="60">
        <f>SUM(C74:C76)</f>
        <v>0</v>
      </c>
      <c r="D77" s="50"/>
      <c r="P77" s="4"/>
    </row>
    <row r="78" spans="1:16" ht="30" customHeight="1">
      <c r="A78" s="89"/>
      <c r="B78" s="89"/>
      <c r="C78" s="89"/>
      <c r="D78" s="89"/>
      <c r="E78" s="13"/>
      <c r="P78" s="4"/>
    </row>
    <row r="79" spans="1:16" ht="30" customHeight="1">
      <c r="A79" s="76" t="s">
        <v>46</v>
      </c>
      <c r="B79" s="76"/>
      <c r="C79" s="90"/>
      <c r="D79" s="90"/>
      <c r="E79" s="9"/>
      <c r="P79" s="4"/>
    </row>
    <row r="80" spans="1:16" ht="30" customHeight="1">
      <c r="A80" s="52">
        <v>3</v>
      </c>
      <c r="B80" s="51" t="s">
        <v>47</v>
      </c>
      <c r="C80" s="52" t="s">
        <v>21</v>
      </c>
      <c r="D80" s="52" t="s">
        <v>15</v>
      </c>
    </row>
    <row r="81" spans="1:17" ht="30" customHeight="1">
      <c r="A81" s="64" t="s">
        <v>2</v>
      </c>
      <c r="B81" s="65" t="s">
        <v>100</v>
      </c>
      <c r="C81" s="91">
        <v>1.24E-2</v>
      </c>
      <c r="D81" s="67">
        <f>$D$39*$C$81</f>
        <v>0</v>
      </c>
      <c r="E81" s="9"/>
      <c r="G81" s="5"/>
      <c r="H81" s="5"/>
      <c r="I81" s="5"/>
      <c r="J81" s="5"/>
      <c r="K81" s="5"/>
      <c r="L81" s="5"/>
      <c r="M81" s="5"/>
      <c r="N81" s="5"/>
    </row>
    <row r="82" spans="1:17" ht="30" customHeight="1">
      <c r="A82" s="64" t="s">
        <v>4</v>
      </c>
      <c r="B82" s="65" t="s">
        <v>101</v>
      </c>
      <c r="C82" s="91">
        <v>0.08</v>
      </c>
      <c r="D82" s="67">
        <f>$D$81*$C$82</f>
        <v>0</v>
      </c>
      <c r="E82" s="9"/>
      <c r="F82" s="10"/>
      <c r="G82" s="5"/>
      <c r="H82" s="5"/>
      <c r="I82" s="5"/>
      <c r="J82" s="5"/>
      <c r="K82" s="5"/>
      <c r="L82" s="5"/>
      <c r="M82" s="5"/>
      <c r="N82" s="5"/>
    </row>
    <row r="83" spans="1:17" ht="30" customHeight="1">
      <c r="A83" s="86" t="s">
        <v>30</v>
      </c>
      <c r="B83" s="87" t="s">
        <v>102</v>
      </c>
      <c r="C83" s="91">
        <f>1.24%*(40%+10%)*8</f>
        <v>4.9599999999999998E-2</v>
      </c>
      <c r="D83" s="67">
        <f>$D$81*$C$83</f>
        <v>0</v>
      </c>
    </row>
    <row r="84" spans="1:17" ht="30" customHeight="1">
      <c r="A84" s="64" t="s">
        <v>31</v>
      </c>
      <c r="B84" s="65" t="s">
        <v>103</v>
      </c>
      <c r="C84" s="91">
        <f>(((7/30)/12)*100%)</f>
        <v>1.9444444444444445E-2</v>
      </c>
      <c r="D84" s="67">
        <f>$D$39*$C$84</f>
        <v>0</v>
      </c>
      <c r="E84" s="9"/>
    </row>
    <row r="85" spans="1:17" ht="30" customHeight="1">
      <c r="A85" s="64" t="s">
        <v>32</v>
      </c>
      <c r="B85" s="87" t="s">
        <v>104</v>
      </c>
      <c r="C85" s="91">
        <v>0.36799999999999999</v>
      </c>
      <c r="D85" s="67">
        <f>$D$84*$C$85</f>
        <v>0</v>
      </c>
      <c r="E85" s="9"/>
    </row>
    <row r="86" spans="1:17" ht="30" customHeight="1">
      <c r="A86" s="86" t="s">
        <v>33</v>
      </c>
      <c r="B86" s="87" t="s">
        <v>105</v>
      </c>
      <c r="C86" s="91">
        <f>1.94%*(40%+10%)*8</f>
        <v>7.7600000000000002E-2</v>
      </c>
      <c r="D86" s="67">
        <f>$D$84*$C$86</f>
        <v>0</v>
      </c>
      <c r="E86" s="9"/>
    </row>
    <row r="87" spans="1:17" ht="30" customHeight="1">
      <c r="A87" s="211" t="s">
        <v>22</v>
      </c>
      <c r="B87" s="211"/>
      <c r="C87" s="211"/>
      <c r="D87" s="92">
        <f>SUM(D81:D86)</f>
        <v>0</v>
      </c>
      <c r="E87" s="9"/>
      <c r="F87" s="10"/>
      <c r="G87" s="14"/>
      <c r="H87" s="14"/>
      <c r="I87" s="14"/>
      <c r="J87" s="14"/>
      <c r="K87" s="14"/>
      <c r="L87" s="14"/>
      <c r="M87" s="14"/>
      <c r="N87" s="14"/>
      <c r="O87" s="14"/>
      <c r="Q87" s="4"/>
    </row>
    <row r="88" spans="1:17" ht="30" customHeight="1">
      <c r="A88" s="76" t="s">
        <v>106</v>
      </c>
      <c r="B88" s="89"/>
      <c r="C88" s="89"/>
      <c r="D88" s="89"/>
      <c r="E88" s="9"/>
      <c r="F88" s="10"/>
      <c r="G88" s="18"/>
      <c r="H88" s="18"/>
      <c r="I88" s="18"/>
      <c r="J88" s="18"/>
      <c r="K88" s="18"/>
      <c r="L88" s="18"/>
      <c r="M88" s="18"/>
      <c r="N88" s="18"/>
      <c r="P88" s="4"/>
    </row>
    <row r="89" spans="1:17" ht="30" customHeight="1">
      <c r="A89" s="76" t="s">
        <v>75</v>
      </c>
      <c r="B89" s="70"/>
      <c r="C89" s="89"/>
      <c r="D89" s="89"/>
      <c r="E89" s="9"/>
      <c r="F89" s="10"/>
      <c r="G89" s="5"/>
      <c r="H89" s="5"/>
      <c r="I89" s="5"/>
      <c r="J89" s="5"/>
      <c r="K89" s="5"/>
      <c r="L89" s="5"/>
      <c r="M89" s="5"/>
      <c r="N89" s="5"/>
      <c r="P89" s="4"/>
    </row>
    <row r="90" spans="1:17" ht="30" customHeight="1">
      <c r="A90" s="52" t="s">
        <v>76</v>
      </c>
      <c r="B90" s="71" t="s">
        <v>69</v>
      </c>
      <c r="C90" s="52" t="s">
        <v>67</v>
      </c>
      <c r="D90" s="52" t="s">
        <v>15</v>
      </c>
      <c r="E90" s="9"/>
      <c r="F90" s="10"/>
      <c r="G90" s="25"/>
      <c r="H90" s="19"/>
    </row>
    <row r="91" spans="1:17" ht="30" customHeight="1">
      <c r="A91" s="55" t="s">
        <v>2</v>
      </c>
      <c r="B91" s="69" t="s">
        <v>95</v>
      </c>
      <c r="C91" s="94">
        <v>1E-3</v>
      </c>
      <c r="D91" s="95">
        <f>($D$46+$D$39)*((4/12)/12)*C91</f>
        <v>0</v>
      </c>
      <c r="E91" s="9"/>
      <c r="F91" s="10"/>
      <c r="G91" s="26"/>
      <c r="H91" s="19"/>
    </row>
    <row r="92" spans="1:17" ht="46.5" customHeight="1">
      <c r="A92" s="55" t="s">
        <v>4</v>
      </c>
      <c r="B92" s="96" t="s">
        <v>90</v>
      </c>
      <c r="C92" s="72">
        <f>$C$60</f>
        <v>0.36800000000000005</v>
      </c>
      <c r="D92" s="95">
        <f>$D$91*$C$92</f>
        <v>0</v>
      </c>
      <c r="E92" s="9"/>
      <c r="F92" s="10"/>
      <c r="G92" s="25"/>
      <c r="H92" s="19"/>
    </row>
    <row r="93" spans="1:17" ht="46.5" customHeight="1">
      <c r="A93" s="208" t="s">
        <v>62</v>
      </c>
      <c r="B93" s="210"/>
      <c r="C93" s="209"/>
      <c r="D93" s="97">
        <f>SUM(D91:D92)</f>
        <v>0</v>
      </c>
      <c r="E93" s="9"/>
      <c r="F93" s="10"/>
      <c r="G93" s="26"/>
      <c r="H93" s="19"/>
    </row>
    <row r="94" spans="1:17" s="20" customFormat="1" ht="30" customHeight="1">
      <c r="A94" s="89"/>
      <c r="B94" s="89"/>
      <c r="C94" s="89"/>
      <c r="D94" s="89"/>
      <c r="E94" s="9"/>
      <c r="F94" s="10"/>
    </row>
    <row r="95" spans="1:17" ht="30" customHeight="1">
      <c r="A95" s="76" t="s">
        <v>70</v>
      </c>
      <c r="B95" s="76"/>
      <c r="C95" s="76"/>
      <c r="D95" s="76"/>
      <c r="E95" s="9"/>
      <c r="F95" s="10"/>
      <c r="G95" s="20"/>
      <c r="H95" s="20"/>
    </row>
    <row r="96" spans="1:17" ht="30" customHeight="1">
      <c r="A96" s="98"/>
      <c r="B96" s="98"/>
      <c r="C96" s="99" t="s">
        <v>48</v>
      </c>
      <c r="D96" s="60">
        <f>$D$39+$C$77+$D$87+$D$93</f>
        <v>0</v>
      </c>
      <c r="E96" s="9"/>
      <c r="F96" s="10"/>
      <c r="G96" s="21"/>
      <c r="H96" s="22"/>
    </row>
    <row r="97" spans="1:14" ht="30" customHeight="1">
      <c r="A97" s="52">
        <v>5</v>
      </c>
      <c r="B97" s="100" t="s">
        <v>49</v>
      </c>
      <c r="C97" s="63" t="s">
        <v>50</v>
      </c>
      <c r="D97" s="101" t="s">
        <v>15</v>
      </c>
      <c r="E97" s="9"/>
      <c r="F97" s="10"/>
      <c r="G97" s="23"/>
      <c r="H97" s="19"/>
    </row>
    <row r="98" spans="1:14" ht="30" customHeight="1">
      <c r="A98" s="102" t="s">
        <v>2</v>
      </c>
      <c r="B98" s="103" t="s">
        <v>51</v>
      </c>
      <c r="C98" s="104">
        <v>4.4900000000000002E-2</v>
      </c>
      <c r="D98" s="92">
        <f>$D$96*$C$98</f>
        <v>0</v>
      </c>
      <c r="E98" s="9"/>
      <c r="F98" s="10"/>
      <c r="G98" s="24"/>
      <c r="H98" s="19"/>
    </row>
    <row r="99" spans="1:14" ht="30" customHeight="1">
      <c r="A99" s="63" t="s">
        <v>4</v>
      </c>
      <c r="B99" s="103" t="s">
        <v>52</v>
      </c>
      <c r="C99" s="105">
        <v>3.0700000000000002E-2</v>
      </c>
      <c r="D99" s="92">
        <f>$C$99*($D$96+$D$98)</f>
        <v>0</v>
      </c>
      <c r="E99" s="9"/>
      <c r="F99" s="10"/>
      <c r="G99" s="24"/>
      <c r="H99" s="22"/>
    </row>
    <row r="100" spans="1:14" ht="30" customHeight="1">
      <c r="A100" s="51"/>
      <c r="B100" s="106"/>
      <c r="C100" s="107" t="s">
        <v>53</v>
      </c>
      <c r="D100" s="92">
        <f>($D$96+$D$98+$D$99)/(1-$C$101)</f>
        <v>0</v>
      </c>
    </row>
    <row r="101" spans="1:14" ht="30" customHeight="1">
      <c r="A101" s="108" t="s">
        <v>30</v>
      </c>
      <c r="B101" s="109" t="s">
        <v>54</v>
      </c>
      <c r="C101" s="110">
        <f>SUM(C102:C103)</f>
        <v>0.14250000000000002</v>
      </c>
      <c r="D101" s="92">
        <f>$C$101*$D$100</f>
        <v>0</v>
      </c>
    </row>
    <row r="102" spans="1:14" ht="30" customHeight="1">
      <c r="A102" s="55"/>
      <c r="B102" s="69" t="s">
        <v>96</v>
      </c>
      <c r="C102" s="66">
        <v>9.2499999999999999E-2</v>
      </c>
      <c r="D102" s="111">
        <f>$C$102*$D$100</f>
        <v>0</v>
      </c>
    </row>
    <row r="103" spans="1:14" ht="30" customHeight="1">
      <c r="A103" s="112"/>
      <c r="B103" s="69" t="s">
        <v>55</v>
      </c>
      <c r="C103" s="94">
        <v>0.05</v>
      </c>
      <c r="D103" s="111">
        <f>$C$103*$D$100</f>
        <v>0</v>
      </c>
      <c r="E103" s="9"/>
      <c r="F103" s="10"/>
      <c r="G103" s="5"/>
      <c r="H103" s="5"/>
      <c r="I103" s="5"/>
      <c r="J103" s="5"/>
      <c r="K103" s="5"/>
      <c r="L103" s="5"/>
      <c r="M103" s="5"/>
      <c r="N103" s="5"/>
    </row>
    <row r="104" spans="1:14" ht="30" customHeight="1">
      <c r="A104" s="228" t="s">
        <v>43</v>
      </c>
      <c r="B104" s="228"/>
      <c r="C104" s="228"/>
      <c r="D104" s="113">
        <f>$D$98+$D$99+$D$101</f>
        <v>0</v>
      </c>
    </row>
    <row r="105" spans="1:14" ht="30" customHeight="1">
      <c r="A105" s="70"/>
      <c r="B105" s="70"/>
      <c r="C105" s="70"/>
      <c r="D105" s="70"/>
      <c r="E105" s="9"/>
      <c r="F105" s="10"/>
    </row>
    <row r="106" spans="1:14" ht="30" customHeight="1">
      <c r="A106" s="76" t="s">
        <v>56</v>
      </c>
      <c r="B106" s="76"/>
      <c r="C106" s="76"/>
      <c r="D106" s="76"/>
      <c r="E106" s="9"/>
      <c r="F106" s="10"/>
    </row>
    <row r="107" spans="1:14" ht="30" customHeight="1">
      <c r="A107" s="52"/>
      <c r="B107" s="114" t="s">
        <v>57</v>
      </c>
      <c r="C107" s="114" t="s">
        <v>15</v>
      </c>
      <c r="D107" s="50"/>
      <c r="E107" s="9"/>
      <c r="F107" s="10"/>
    </row>
    <row r="108" spans="1:14" ht="30" customHeight="1">
      <c r="A108" s="55" t="s">
        <v>2</v>
      </c>
      <c r="B108" s="69" t="s">
        <v>58</v>
      </c>
      <c r="C108" s="111">
        <f>$D$39</f>
        <v>0</v>
      </c>
      <c r="D108" s="50"/>
      <c r="E108" s="9"/>
      <c r="F108" s="10"/>
    </row>
    <row r="109" spans="1:14" ht="30" customHeight="1">
      <c r="A109" s="55" t="s">
        <v>4</v>
      </c>
      <c r="B109" s="69" t="s">
        <v>59</v>
      </c>
      <c r="C109" s="111">
        <f>$C$77</f>
        <v>0</v>
      </c>
      <c r="D109" s="50"/>
      <c r="E109" s="9"/>
      <c r="F109" s="10"/>
    </row>
    <row r="110" spans="1:14" ht="30" customHeight="1">
      <c r="A110" s="55" t="s">
        <v>30</v>
      </c>
      <c r="B110" s="69" t="s">
        <v>60</v>
      </c>
      <c r="C110" s="111">
        <f>$D$87</f>
        <v>0</v>
      </c>
      <c r="D110" s="50"/>
      <c r="E110" s="9"/>
      <c r="F110" s="10"/>
    </row>
    <row r="111" spans="1:14" ht="30" customHeight="1">
      <c r="A111" s="55" t="s">
        <v>31</v>
      </c>
      <c r="B111" s="69" t="s">
        <v>78</v>
      </c>
      <c r="C111" s="111">
        <f>$D$93</f>
        <v>0</v>
      </c>
      <c r="D111" s="50"/>
    </row>
    <row r="112" spans="1:14" ht="30" customHeight="1">
      <c r="A112" s="65"/>
      <c r="B112" s="115" t="s">
        <v>79</v>
      </c>
      <c r="C112" s="92">
        <f>SUM($C$108,$C$109,$C$110,$C$111)</f>
        <v>0</v>
      </c>
      <c r="D112" s="50"/>
    </row>
    <row r="113" spans="1:4" ht="30" customHeight="1">
      <c r="A113" s="116" t="s">
        <v>32</v>
      </c>
      <c r="B113" s="117" t="s">
        <v>77</v>
      </c>
      <c r="C113" s="111">
        <f>$D$104</f>
        <v>0</v>
      </c>
      <c r="D113" s="50"/>
    </row>
    <row r="114" spans="1:4" ht="30" customHeight="1">
      <c r="A114" s="65"/>
      <c r="B114" s="115" t="s">
        <v>61</v>
      </c>
      <c r="C114" s="92">
        <f>$C$112+$C$113</f>
        <v>0</v>
      </c>
      <c r="D114" s="50"/>
    </row>
    <row r="115" spans="1:4" ht="30" customHeight="1">
      <c r="A115" s="50"/>
      <c r="B115" s="50"/>
      <c r="C115" s="50"/>
      <c r="D115" s="50"/>
    </row>
    <row r="116" spans="1:4" ht="16">
      <c r="A116" s="217" t="s">
        <v>97</v>
      </c>
      <c r="B116" s="217"/>
      <c r="C116" s="118">
        <f>C114</f>
        <v>0</v>
      </c>
      <c r="D116" s="50"/>
    </row>
    <row r="117" spans="1:4" ht="16">
      <c r="A117" s="217" t="s">
        <v>148</v>
      </c>
      <c r="B117" s="217"/>
      <c r="C117" s="118">
        <f>C116*11</f>
        <v>0</v>
      </c>
      <c r="D117" s="50"/>
    </row>
    <row r="118" spans="1:4" ht="16">
      <c r="A118" s="50"/>
      <c r="B118" s="50"/>
      <c r="C118" s="50"/>
      <c r="D118" s="50"/>
    </row>
    <row r="119" spans="1:4" ht="16">
      <c r="A119" s="50"/>
      <c r="B119" s="33"/>
      <c r="C119" s="190"/>
      <c r="D119" s="50"/>
    </row>
    <row r="120" spans="1:4" ht="16">
      <c r="A120" s="50"/>
      <c r="B120" s="33"/>
      <c r="C120" s="191"/>
      <c r="D120" s="50"/>
    </row>
  </sheetData>
  <mergeCells count="26">
    <mergeCell ref="A12:D12"/>
    <mergeCell ref="A6:D6"/>
    <mergeCell ref="A7:D7"/>
    <mergeCell ref="A9:D9"/>
    <mergeCell ref="A10:D10"/>
    <mergeCell ref="A11:D11"/>
    <mergeCell ref="A50:D50"/>
    <mergeCell ref="A23:D23"/>
    <mergeCell ref="C24:D24"/>
    <mergeCell ref="C25:D25"/>
    <mergeCell ref="C26:D26"/>
    <mergeCell ref="C27:D27"/>
    <mergeCell ref="A29:D29"/>
    <mergeCell ref="A39:C39"/>
    <mergeCell ref="A41:D41"/>
    <mergeCell ref="A42:D42"/>
    <mergeCell ref="A46:B46"/>
    <mergeCell ref="A48:B48"/>
    <mergeCell ref="A116:B116"/>
    <mergeCell ref="A117:B117"/>
    <mergeCell ref="A60:B60"/>
    <mergeCell ref="B70:C70"/>
    <mergeCell ref="A71:C71"/>
    <mergeCell ref="A87:C87"/>
    <mergeCell ref="A93:C93"/>
    <mergeCell ref="A104:C104"/>
  </mergeCells>
  <pageMargins left="1.3779527559055118" right="0.78740157480314965" top="1.0629921259842521" bottom="0.78740157480314965" header="0.51181102362204722" footer="0.51181102362204722"/>
  <pageSetup paperSize="9" scale="55" firstPageNumber="0" fitToHeight="0" orientation="portrait" verticalDpi="598" r:id="rId1"/>
  <headerFooter differentOddEven="1">
    <oddHeader>&amp;R&amp;G</oddHeader>
  </headerFooter>
  <rowBreaks count="1" manualBreakCount="1">
    <brk id="49" max="16383" man="1"/>
  </rowBreaks>
  <colBreaks count="1" manualBreakCount="1">
    <brk id="4" max="1048575" man="1"/>
  </col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120"/>
  <sheetViews>
    <sheetView view="pageBreakPreview" topLeftCell="A100" zoomScale="70" zoomScaleNormal="100" zoomScaleSheetLayoutView="70" zoomScalePageLayoutView="59" workbookViewId="0">
      <selection activeCell="C25" sqref="C25:D25"/>
    </sheetView>
  </sheetViews>
  <sheetFormatPr defaultColWidth="9.1796875" defaultRowHeight="14.5"/>
  <cols>
    <col min="1" max="1" width="9.1796875" style="3"/>
    <col min="2" max="2" width="75.453125" style="3" customWidth="1"/>
    <col min="3" max="3" width="31.1796875" style="3" bestFit="1" customWidth="1"/>
    <col min="4" max="4" width="26" style="3" customWidth="1"/>
    <col min="5" max="5" width="17.1796875" style="1" customWidth="1"/>
    <col min="6" max="6" width="18.453125" style="2" customWidth="1"/>
    <col min="7" max="7" width="31.54296875" style="3" customWidth="1"/>
    <col min="8" max="16384" width="9.1796875" style="3"/>
  </cols>
  <sheetData>
    <row r="1" spans="1:6">
      <c r="A1" s="234"/>
      <c r="B1" s="234"/>
      <c r="C1" s="234"/>
      <c r="D1" s="234"/>
    </row>
    <row r="2" spans="1:6">
      <c r="A2" s="234"/>
      <c r="B2" s="234"/>
      <c r="C2" s="234"/>
      <c r="D2" s="234"/>
    </row>
    <row r="3" spans="1:6">
      <c r="A3" s="119"/>
      <c r="B3" s="119"/>
      <c r="C3" s="119"/>
      <c r="D3" s="119"/>
    </row>
    <row r="4" spans="1:6">
      <c r="A4" s="119"/>
      <c r="B4" s="119"/>
      <c r="C4" s="119"/>
      <c r="D4" s="119"/>
    </row>
    <row r="5" spans="1:6">
      <c r="A5" s="119"/>
      <c r="B5" s="119"/>
      <c r="C5" s="119"/>
      <c r="D5" s="119"/>
    </row>
    <row r="6" spans="1:6">
      <c r="A6" s="119"/>
      <c r="B6" s="119"/>
      <c r="C6" s="119"/>
      <c r="D6" s="119"/>
    </row>
    <row r="7" spans="1:6">
      <c r="A7" s="33"/>
      <c r="B7" s="33"/>
      <c r="C7" s="33"/>
      <c r="D7" s="33"/>
    </row>
    <row r="8" spans="1:6">
      <c r="A8" s="235" t="s">
        <v>147</v>
      </c>
      <c r="B8" s="235"/>
      <c r="C8" s="235"/>
      <c r="D8" s="235"/>
    </row>
    <row r="9" spans="1:6">
      <c r="A9" s="235"/>
      <c r="B9" s="235"/>
      <c r="C9" s="235"/>
      <c r="D9" s="235"/>
    </row>
    <row r="10" spans="1:6" ht="15.75" customHeight="1">
      <c r="A10" s="235"/>
      <c r="B10" s="235"/>
      <c r="C10" s="235"/>
      <c r="D10" s="235"/>
    </row>
    <row r="11" spans="1:6" s="4" customFormat="1" ht="29.25" customHeight="1">
      <c r="A11" s="235" t="s">
        <v>134</v>
      </c>
      <c r="B11" s="235"/>
      <c r="C11" s="235"/>
      <c r="D11" s="235"/>
      <c r="E11" s="1"/>
      <c r="F11" s="2"/>
    </row>
    <row r="12" spans="1:6" ht="30" customHeight="1">
      <c r="A12" s="33"/>
      <c r="B12" s="33"/>
      <c r="C12" s="33"/>
      <c r="D12" s="33"/>
    </row>
    <row r="13" spans="1:6" ht="30" customHeight="1">
      <c r="A13" s="120" t="s">
        <v>1</v>
      </c>
      <c r="B13" s="121"/>
      <c r="C13" s="122"/>
      <c r="D13" s="33"/>
    </row>
    <row r="14" spans="1:6" ht="30" customHeight="1">
      <c r="A14" s="37" t="s">
        <v>2</v>
      </c>
      <c r="B14" s="38" t="s">
        <v>3</v>
      </c>
      <c r="C14" s="39" t="s">
        <v>65</v>
      </c>
      <c r="D14" s="33"/>
    </row>
    <row r="15" spans="1:6" ht="30" customHeight="1">
      <c r="A15" s="37" t="s">
        <v>4</v>
      </c>
      <c r="B15" s="38" t="s">
        <v>5</v>
      </c>
      <c r="C15" s="40" t="s">
        <v>64</v>
      </c>
      <c r="D15" s="33"/>
    </row>
    <row r="16" spans="1:6" s="6" customFormat="1" ht="30" customHeight="1">
      <c r="A16" s="123"/>
      <c r="B16" s="44"/>
      <c r="C16" s="124"/>
      <c r="D16" s="44"/>
      <c r="E16" s="1"/>
      <c r="F16" s="2"/>
    </row>
    <row r="17" spans="1:16" ht="30" customHeight="1">
      <c r="A17" s="122" t="s">
        <v>6</v>
      </c>
      <c r="B17" s="122"/>
      <c r="C17" s="122"/>
      <c r="D17" s="122"/>
    </row>
    <row r="18" spans="1:16" s="7" customFormat="1" ht="30" customHeight="1">
      <c r="A18" s="45"/>
      <c r="B18" s="45" t="s">
        <v>7</v>
      </c>
      <c r="C18" s="46"/>
      <c r="D18" s="46"/>
      <c r="E18" s="1"/>
      <c r="F18" s="2"/>
    </row>
    <row r="19" spans="1:16" s="8" customFormat="1" ht="30" customHeight="1">
      <c r="A19" s="37"/>
      <c r="B19" s="37" t="s">
        <v>8</v>
      </c>
      <c r="C19" s="47"/>
      <c r="D19" s="47"/>
      <c r="E19" s="1"/>
      <c r="F19" s="2"/>
    </row>
    <row r="20" spans="1:16" ht="30" customHeight="1">
      <c r="A20" s="33"/>
      <c r="B20" s="33"/>
      <c r="C20" s="33"/>
      <c r="D20" s="33"/>
    </row>
    <row r="21" spans="1:16" ht="30" customHeight="1">
      <c r="A21" s="122" t="s">
        <v>9</v>
      </c>
      <c r="B21" s="122"/>
      <c r="C21" s="122"/>
      <c r="D21" s="122"/>
      <c r="E21" s="9"/>
      <c r="F21" s="10"/>
      <c r="G21" s="5"/>
      <c r="H21" s="5"/>
      <c r="I21" s="5"/>
      <c r="J21" s="5"/>
      <c r="K21" s="5"/>
      <c r="L21" s="5"/>
      <c r="M21" s="5"/>
      <c r="N21" s="5"/>
    </row>
    <row r="22" spans="1:16" ht="30" customHeight="1">
      <c r="A22" s="218" t="s">
        <v>10</v>
      </c>
      <c r="B22" s="218"/>
      <c r="C22" s="218"/>
      <c r="D22" s="218"/>
    </row>
    <row r="23" spans="1:16" ht="30" customHeight="1">
      <c r="A23" s="37">
        <v>1</v>
      </c>
      <c r="B23" s="48" t="s">
        <v>11</v>
      </c>
      <c r="C23" s="221" t="s">
        <v>113</v>
      </c>
      <c r="D23" s="222"/>
    </row>
    <row r="24" spans="1:16" ht="30" customHeight="1">
      <c r="A24" s="37">
        <v>2</v>
      </c>
      <c r="B24" s="48" t="s">
        <v>12</v>
      </c>
      <c r="C24" s="223" t="s">
        <v>112</v>
      </c>
      <c r="D24" s="224"/>
    </row>
    <row r="25" spans="1:16" ht="31.5" customHeight="1">
      <c r="A25" s="37">
        <v>3</v>
      </c>
      <c r="B25" s="48" t="s">
        <v>63</v>
      </c>
      <c r="C25" s="225"/>
      <c r="D25" s="226"/>
    </row>
    <row r="26" spans="1:16" ht="30" customHeight="1">
      <c r="A26" s="37">
        <v>4</v>
      </c>
      <c r="B26" s="49" t="s">
        <v>0</v>
      </c>
      <c r="C26" s="229"/>
      <c r="D26" s="229"/>
    </row>
    <row r="27" spans="1:16" ht="30" customHeight="1">
      <c r="A27" s="122"/>
      <c r="B27" s="122"/>
      <c r="C27" s="122"/>
      <c r="D27" s="33"/>
      <c r="P27" s="4"/>
    </row>
    <row r="28" spans="1:16" ht="30" customHeight="1">
      <c r="A28" s="233" t="s">
        <v>13</v>
      </c>
      <c r="B28" s="233"/>
      <c r="C28" s="233"/>
      <c r="D28" s="233"/>
      <c r="P28" s="4"/>
    </row>
    <row r="29" spans="1:16" ht="30" customHeight="1">
      <c r="A29" s="122"/>
      <c r="B29" s="122"/>
      <c r="C29" s="122"/>
      <c r="D29" s="122"/>
      <c r="E29" s="9"/>
      <c r="F29" s="10"/>
      <c r="G29" s="5"/>
      <c r="H29" s="5"/>
      <c r="I29" s="5"/>
      <c r="J29" s="5"/>
      <c r="K29" s="5"/>
      <c r="L29" s="5"/>
      <c r="M29" s="5"/>
      <c r="N29" s="5"/>
      <c r="P29" s="4"/>
    </row>
    <row r="30" spans="1:16" ht="30" customHeight="1">
      <c r="A30" s="125">
        <v>1</v>
      </c>
      <c r="B30" s="125" t="s">
        <v>14</v>
      </c>
      <c r="C30" s="45" t="s">
        <v>67</v>
      </c>
      <c r="D30" s="45" t="s">
        <v>15</v>
      </c>
      <c r="E30" s="9"/>
      <c r="F30" s="10"/>
      <c r="G30" s="5"/>
      <c r="H30" s="5"/>
      <c r="I30" s="5"/>
      <c r="J30" s="5"/>
      <c r="K30" s="5"/>
      <c r="L30" s="5"/>
      <c r="M30" s="5"/>
      <c r="N30" s="5"/>
      <c r="P30" s="4"/>
    </row>
    <row r="31" spans="1:16" s="8" customFormat="1" ht="30" customHeight="1">
      <c r="A31" s="126" t="s">
        <v>2</v>
      </c>
      <c r="B31" s="127" t="s">
        <v>0</v>
      </c>
      <c r="C31" s="37" t="s">
        <v>71</v>
      </c>
      <c r="D31" s="128">
        <f>C26</f>
        <v>0</v>
      </c>
      <c r="E31" s="1"/>
      <c r="F31" s="2"/>
    </row>
    <row r="32" spans="1:16" s="8" customFormat="1" ht="30" customHeight="1">
      <c r="A32" s="126" t="s">
        <v>4</v>
      </c>
      <c r="B32" s="127" t="s">
        <v>16</v>
      </c>
      <c r="C32" s="129">
        <v>0</v>
      </c>
      <c r="D32" s="130">
        <f>C32*D31</f>
        <v>0</v>
      </c>
      <c r="E32" s="1"/>
      <c r="F32" s="2"/>
    </row>
    <row r="33" spans="1:16" s="8" customFormat="1" ht="30" customHeight="1">
      <c r="A33" s="126" t="s">
        <v>30</v>
      </c>
      <c r="B33" s="127" t="s">
        <v>80</v>
      </c>
      <c r="C33" s="131">
        <v>0</v>
      </c>
      <c r="D33" s="128">
        <v>0</v>
      </c>
      <c r="E33" s="1"/>
      <c r="F33" s="2"/>
    </row>
    <row r="34" spans="1:16" s="8" customFormat="1" ht="30" customHeight="1">
      <c r="A34" s="126" t="s">
        <v>31</v>
      </c>
      <c r="B34" s="127" t="s">
        <v>81</v>
      </c>
      <c r="C34" s="131">
        <v>0</v>
      </c>
      <c r="D34" s="128">
        <v>0</v>
      </c>
      <c r="E34" s="1"/>
      <c r="F34" s="2"/>
    </row>
    <row r="35" spans="1:16" s="8" customFormat="1" ht="30" customHeight="1">
      <c r="A35" s="126" t="s">
        <v>32</v>
      </c>
      <c r="B35" s="127" t="s">
        <v>82</v>
      </c>
      <c r="C35" s="131">
        <v>0</v>
      </c>
      <c r="D35" s="128">
        <v>0</v>
      </c>
      <c r="E35" s="1"/>
      <c r="F35" s="2"/>
    </row>
    <row r="36" spans="1:16" s="8" customFormat="1" ht="30" customHeight="1">
      <c r="A36" s="126" t="s">
        <v>33</v>
      </c>
      <c r="B36" s="127" t="s">
        <v>83</v>
      </c>
      <c r="C36" s="131">
        <v>0</v>
      </c>
      <c r="D36" s="128">
        <v>0</v>
      </c>
      <c r="E36" s="1"/>
      <c r="F36" s="2"/>
    </row>
    <row r="37" spans="1:16" ht="30" customHeight="1">
      <c r="A37" s="37" t="s">
        <v>35</v>
      </c>
      <c r="B37" s="127" t="s">
        <v>84</v>
      </c>
      <c r="C37" s="131">
        <v>0</v>
      </c>
      <c r="D37" s="128">
        <v>0</v>
      </c>
    </row>
    <row r="38" spans="1:16" ht="30" customHeight="1">
      <c r="A38" s="238" t="s">
        <v>17</v>
      </c>
      <c r="B38" s="239"/>
      <c r="C38" s="240"/>
      <c r="D38" s="132">
        <f>SUM(D31:D37)</f>
        <v>0</v>
      </c>
    </row>
    <row r="39" spans="1:16" ht="30" customHeight="1">
      <c r="A39" s="133"/>
      <c r="B39" s="133"/>
      <c r="C39" s="133"/>
      <c r="D39" s="134"/>
    </row>
    <row r="40" spans="1:16" ht="30" customHeight="1">
      <c r="A40" s="241" t="s">
        <v>18</v>
      </c>
      <c r="B40" s="241"/>
      <c r="C40" s="241"/>
      <c r="D40" s="241"/>
      <c r="P40" s="4"/>
    </row>
    <row r="41" spans="1:16" ht="30" customHeight="1">
      <c r="A41" s="242" t="s">
        <v>93</v>
      </c>
      <c r="B41" s="242"/>
      <c r="C41" s="242"/>
      <c r="D41" s="242"/>
      <c r="P41" s="4"/>
    </row>
    <row r="42" spans="1:16" ht="30" customHeight="1">
      <c r="A42" s="45" t="s">
        <v>19</v>
      </c>
      <c r="B42" s="125" t="s">
        <v>20</v>
      </c>
      <c r="C42" s="135" t="s">
        <v>21</v>
      </c>
      <c r="D42" s="135" t="s">
        <v>15</v>
      </c>
      <c r="E42" s="9"/>
      <c r="F42" s="10"/>
      <c r="G42" s="5"/>
      <c r="H42" s="5"/>
      <c r="I42" s="5"/>
      <c r="J42" s="5"/>
      <c r="K42" s="5"/>
      <c r="L42" s="5"/>
      <c r="M42" s="5"/>
      <c r="N42" s="5"/>
      <c r="P42" s="4"/>
    </row>
    <row r="43" spans="1:16" ht="30" customHeight="1">
      <c r="A43" s="136" t="s">
        <v>2</v>
      </c>
      <c r="B43" s="137" t="s">
        <v>92</v>
      </c>
      <c r="C43" s="138">
        <v>8.3299999999999999E-2</v>
      </c>
      <c r="D43" s="139">
        <f>$C$43*$D$38</f>
        <v>0</v>
      </c>
      <c r="E43" s="9"/>
      <c r="F43" s="10"/>
      <c r="G43" s="5"/>
      <c r="H43" s="5"/>
      <c r="I43" s="5"/>
      <c r="J43" s="5"/>
      <c r="K43" s="5"/>
      <c r="L43" s="5"/>
      <c r="M43" s="5"/>
      <c r="N43" s="5"/>
      <c r="P43" s="4"/>
    </row>
    <row r="44" spans="1:16" ht="30" customHeight="1">
      <c r="A44" s="136" t="s">
        <v>4</v>
      </c>
      <c r="B44" s="137" t="s">
        <v>91</v>
      </c>
      <c r="C44" s="138">
        <v>0.121</v>
      </c>
      <c r="D44" s="139">
        <f>$C$44*$D$38</f>
        <v>0</v>
      </c>
    </row>
    <row r="45" spans="1:16" ht="30" customHeight="1">
      <c r="A45" s="238" t="s">
        <v>72</v>
      </c>
      <c r="B45" s="240"/>
      <c r="C45" s="140">
        <f>SUM(C43:C44)</f>
        <v>0.20429999999999998</v>
      </c>
      <c r="D45" s="132">
        <f>SUM(D43:D44)</f>
        <v>0</v>
      </c>
    </row>
    <row r="46" spans="1:16" ht="36.75" customHeight="1">
      <c r="A46" s="136" t="s">
        <v>30</v>
      </c>
      <c r="B46" s="48" t="s">
        <v>98</v>
      </c>
      <c r="C46" s="138">
        <v>7.8200000000000006E-2</v>
      </c>
      <c r="D46" s="132">
        <f>$C$46*$D$38</f>
        <v>0</v>
      </c>
    </row>
    <row r="47" spans="1:16" s="11" customFormat="1" ht="30" customHeight="1">
      <c r="A47" s="243" t="s">
        <v>62</v>
      </c>
      <c r="B47" s="244"/>
      <c r="C47" s="140">
        <f>SUM(C45:C46)</f>
        <v>0.28249999999999997</v>
      </c>
      <c r="D47" s="132">
        <f>D45+D46</f>
        <v>0</v>
      </c>
      <c r="E47" s="1"/>
      <c r="F47" s="2"/>
    </row>
    <row r="48" spans="1:16" ht="30" customHeight="1">
      <c r="A48" s="141"/>
      <c r="B48" s="141"/>
      <c r="C48" s="141"/>
      <c r="D48" s="141"/>
    </row>
    <row r="49" spans="1:16" ht="30" customHeight="1">
      <c r="A49" s="241" t="s">
        <v>23</v>
      </c>
      <c r="B49" s="241"/>
      <c r="C49" s="241"/>
      <c r="D49" s="241"/>
      <c r="E49" s="9"/>
      <c r="F49" s="10"/>
      <c r="G49" s="5"/>
      <c r="H49" s="5"/>
      <c r="I49" s="5"/>
      <c r="J49" s="5"/>
      <c r="K49" s="5"/>
      <c r="L49" s="5"/>
      <c r="M49" s="5"/>
      <c r="N49" s="5"/>
    </row>
    <row r="50" spans="1:16" ht="30" customHeight="1">
      <c r="A50" s="45" t="s">
        <v>25</v>
      </c>
      <c r="B50" s="142" t="s">
        <v>26</v>
      </c>
      <c r="C50" s="45" t="s">
        <v>27</v>
      </c>
      <c r="D50" s="45" t="s">
        <v>15</v>
      </c>
    </row>
    <row r="51" spans="1:16" ht="30" customHeight="1">
      <c r="A51" s="37" t="s">
        <v>2</v>
      </c>
      <c r="B51" s="137" t="s">
        <v>28</v>
      </c>
      <c r="C51" s="143">
        <v>0.2</v>
      </c>
      <c r="D51" s="139">
        <f>$C$51*($D$38+$D$45)</f>
        <v>0</v>
      </c>
    </row>
    <row r="52" spans="1:16" ht="30" customHeight="1">
      <c r="A52" s="37" t="s">
        <v>4</v>
      </c>
      <c r="B52" s="137" t="s">
        <v>29</v>
      </c>
      <c r="C52" s="143">
        <v>2.5000000000000001E-2</v>
      </c>
      <c r="D52" s="139">
        <f>$C$52*($D$38+$D$45)</f>
        <v>0</v>
      </c>
      <c r="M52" s="4"/>
    </row>
    <row r="53" spans="1:16" ht="30" customHeight="1">
      <c r="A53" s="37" t="s">
        <v>30</v>
      </c>
      <c r="B53" s="137" t="s">
        <v>87</v>
      </c>
      <c r="C53" s="144">
        <v>0.03</v>
      </c>
      <c r="D53" s="139">
        <f>$C$53*($D$38+$D$45)</f>
        <v>0</v>
      </c>
      <c r="M53" s="4"/>
    </row>
    <row r="54" spans="1:16" ht="30" customHeight="1">
      <c r="A54" s="37" t="s">
        <v>31</v>
      </c>
      <c r="B54" s="137" t="s">
        <v>85</v>
      </c>
      <c r="C54" s="143">
        <v>1.4999999999999999E-2</v>
      </c>
      <c r="D54" s="139">
        <f>$C$54*($D$38+$D$45)</f>
        <v>0</v>
      </c>
      <c r="M54" s="4"/>
    </row>
    <row r="55" spans="1:16" ht="30" customHeight="1">
      <c r="A55" s="37" t="s">
        <v>32</v>
      </c>
      <c r="B55" s="137" t="s">
        <v>86</v>
      </c>
      <c r="C55" s="143">
        <v>0.01</v>
      </c>
      <c r="D55" s="139">
        <f>$C$55*($D$38+$D$45)</f>
        <v>0</v>
      </c>
      <c r="M55" s="4"/>
    </row>
    <row r="56" spans="1:16" ht="30" customHeight="1">
      <c r="A56" s="126" t="s">
        <v>33</v>
      </c>
      <c r="B56" s="145" t="s">
        <v>34</v>
      </c>
      <c r="C56" s="143">
        <v>6.0000000000000001E-3</v>
      </c>
      <c r="D56" s="139">
        <f>$C$56*($D$38+$D$45)</f>
        <v>0</v>
      </c>
      <c r="M56" s="4"/>
    </row>
    <row r="57" spans="1:16" ht="30" customHeight="1">
      <c r="A57" s="37" t="s">
        <v>35</v>
      </c>
      <c r="B57" s="137" t="s">
        <v>36</v>
      </c>
      <c r="C57" s="143">
        <v>2E-3</v>
      </c>
      <c r="D57" s="139">
        <f>$C$57*($D$38+$D$45)</f>
        <v>0</v>
      </c>
      <c r="M57" s="4"/>
    </row>
    <row r="58" spans="1:16" ht="30" customHeight="1">
      <c r="A58" s="126" t="s">
        <v>37</v>
      </c>
      <c r="B58" s="145" t="s">
        <v>38</v>
      </c>
      <c r="C58" s="143">
        <v>0.08</v>
      </c>
      <c r="D58" s="139">
        <f>$C$58*($D$38+$D$45)</f>
        <v>0</v>
      </c>
      <c r="M58" s="4"/>
    </row>
    <row r="59" spans="1:16" ht="30" customHeight="1">
      <c r="A59" s="245" t="s">
        <v>22</v>
      </c>
      <c r="B59" s="244"/>
      <c r="C59" s="146">
        <f>SUM(C51:C58)</f>
        <v>0.36800000000000005</v>
      </c>
      <c r="D59" s="132">
        <f>SUM(D51:D58)</f>
        <v>0</v>
      </c>
      <c r="E59" s="9"/>
      <c r="P59" s="4"/>
    </row>
    <row r="60" spans="1:16" s="12" customFormat="1" ht="30" customHeight="1">
      <c r="A60" s="141"/>
      <c r="B60" s="141"/>
      <c r="C60" s="141"/>
      <c r="D60" s="141"/>
      <c r="E60" s="9"/>
      <c r="F60" s="2"/>
    </row>
    <row r="61" spans="1:16" ht="30" customHeight="1">
      <c r="A61" s="147" t="s">
        <v>39</v>
      </c>
      <c r="B61" s="147"/>
      <c r="C61" s="141"/>
      <c r="D61" s="141"/>
      <c r="E61" s="9"/>
      <c r="P61" s="12"/>
    </row>
    <row r="62" spans="1:16" ht="30" customHeight="1">
      <c r="A62" s="135" t="s">
        <v>40</v>
      </c>
      <c r="B62" s="142" t="s">
        <v>41</v>
      </c>
      <c r="C62" s="45" t="s">
        <v>24</v>
      </c>
      <c r="D62" s="45" t="s">
        <v>15</v>
      </c>
      <c r="E62" s="9"/>
      <c r="P62" s="12"/>
    </row>
    <row r="63" spans="1:16" ht="30" customHeight="1">
      <c r="A63" s="37" t="s">
        <v>2</v>
      </c>
      <c r="B63" s="148" t="s">
        <v>42</v>
      </c>
      <c r="C63" s="149"/>
      <c r="D63" s="150">
        <f>$C$63*2*22</f>
        <v>0</v>
      </c>
      <c r="E63" s="9"/>
      <c r="P63" s="12"/>
    </row>
    <row r="64" spans="1:16" ht="30" customHeight="1">
      <c r="A64" s="37" t="s">
        <v>4</v>
      </c>
      <c r="B64" s="151" t="s">
        <v>73</v>
      </c>
      <c r="C64" s="203"/>
      <c r="D64" s="139">
        <f>($C$64*22)-(($C$64*22)*20%)</f>
        <v>0</v>
      </c>
    </row>
    <row r="65" spans="1:16" ht="30" customHeight="1">
      <c r="A65" s="37" t="s">
        <v>30</v>
      </c>
      <c r="B65" s="151" t="s">
        <v>68</v>
      </c>
      <c r="C65" s="150"/>
      <c r="D65" s="150"/>
    </row>
    <row r="66" spans="1:16" ht="30" customHeight="1">
      <c r="A66" s="37" t="s">
        <v>31</v>
      </c>
      <c r="B66" s="152" t="s">
        <v>88</v>
      </c>
      <c r="C66" s="153"/>
      <c r="D66" s="153"/>
    </row>
    <row r="67" spans="1:16" ht="30" customHeight="1">
      <c r="A67" s="37" t="s">
        <v>32</v>
      </c>
      <c r="B67" s="152" t="s">
        <v>99</v>
      </c>
      <c r="C67" s="154"/>
      <c r="D67" s="153">
        <f>284*C67</f>
        <v>0</v>
      </c>
    </row>
    <row r="68" spans="1:16" ht="30" customHeight="1">
      <c r="A68" s="37" t="s">
        <v>33</v>
      </c>
      <c r="B68" s="152" t="s">
        <v>89</v>
      </c>
      <c r="C68" s="154"/>
      <c r="D68" s="153"/>
    </row>
    <row r="69" spans="1:16" ht="30" customHeight="1">
      <c r="A69" s="152"/>
      <c r="B69" s="245" t="s">
        <v>43</v>
      </c>
      <c r="C69" s="244"/>
      <c r="D69" s="155">
        <f>SUM(D63:D68)</f>
        <v>0</v>
      </c>
    </row>
    <row r="70" spans="1:16" ht="30" customHeight="1">
      <c r="A70" s="246"/>
      <c r="B70" s="246"/>
      <c r="C70" s="246"/>
      <c r="D70" s="156"/>
      <c r="E70" s="9"/>
      <c r="F70" s="10"/>
      <c r="H70" s="4"/>
    </row>
    <row r="71" spans="1:16" s="12" customFormat="1" ht="36.75" customHeight="1">
      <c r="A71" s="122" t="s">
        <v>44</v>
      </c>
      <c r="B71" s="33"/>
      <c r="C71" s="33"/>
      <c r="D71" s="33"/>
      <c r="E71" s="9"/>
      <c r="F71" s="10"/>
    </row>
    <row r="72" spans="1:16" ht="30" customHeight="1">
      <c r="A72" s="45">
        <v>2</v>
      </c>
      <c r="B72" s="142" t="s">
        <v>45</v>
      </c>
      <c r="C72" s="45" t="s">
        <v>15</v>
      </c>
      <c r="D72" s="33"/>
      <c r="P72" s="4"/>
    </row>
    <row r="73" spans="1:16" ht="30" customHeight="1">
      <c r="A73" s="136" t="s">
        <v>19</v>
      </c>
      <c r="B73" s="137" t="s">
        <v>94</v>
      </c>
      <c r="C73" s="139">
        <f>$D$45</f>
        <v>0</v>
      </c>
      <c r="D73" s="33"/>
      <c r="P73" s="4"/>
    </row>
    <row r="74" spans="1:16" ht="30" customHeight="1">
      <c r="A74" s="157" t="s">
        <v>25</v>
      </c>
      <c r="B74" s="158" t="s">
        <v>74</v>
      </c>
      <c r="C74" s="139">
        <f>($D$38+$D$45)*36.8%</f>
        <v>0</v>
      </c>
      <c r="D74" s="33"/>
      <c r="P74" s="4"/>
    </row>
    <row r="75" spans="1:16" ht="30" customHeight="1">
      <c r="A75" s="37" t="s">
        <v>40</v>
      </c>
      <c r="B75" s="151" t="s">
        <v>41</v>
      </c>
      <c r="C75" s="139">
        <f>$D$69</f>
        <v>0</v>
      </c>
      <c r="D75" s="33"/>
      <c r="P75" s="4"/>
    </row>
    <row r="76" spans="1:16" ht="30" customHeight="1">
      <c r="A76" s="137"/>
      <c r="B76" s="159" t="s">
        <v>43</v>
      </c>
      <c r="C76" s="132">
        <f>SUM(C73:C75)</f>
        <v>0</v>
      </c>
      <c r="D76" s="33"/>
      <c r="P76" s="4"/>
    </row>
    <row r="77" spans="1:16" ht="30" customHeight="1">
      <c r="A77" s="160"/>
      <c r="B77" s="160"/>
      <c r="C77" s="160"/>
      <c r="D77" s="160"/>
      <c r="E77" s="13"/>
      <c r="P77" s="4"/>
    </row>
    <row r="78" spans="1:16" ht="30" customHeight="1">
      <c r="A78" s="147" t="s">
        <v>46</v>
      </c>
      <c r="B78" s="147"/>
      <c r="C78" s="161"/>
      <c r="D78" s="161"/>
      <c r="E78" s="9"/>
      <c r="P78" s="4"/>
    </row>
    <row r="79" spans="1:16" ht="30" customHeight="1">
      <c r="A79" s="45">
        <v>3</v>
      </c>
      <c r="B79" s="125" t="s">
        <v>47</v>
      </c>
      <c r="C79" s="45" t="s">
        <v>21</v>
      </c>
      <c r="D79" s="45" t="s">
        <v>15</v>
      </c>
    </row>
    <row r="80" spans="1:16" ht="30" customHeight="1">
      <c r="A80" s="136" t="s">
        <v>2</v>
      </c>
      <c r="B80" s="137" t="s">
        <v>100</v>
      </c>
      <c r="C80" s="162">
        <v>1.24E-2</v>
      </c>
      <c r="D80" s="139">
        <f>$D$38*$C$80</f>
        <v>0</v>
      </c>
      <c r="E80" s="9"/>
      <c r="G80" s="5"/>
      <c r="H80" s="5"/>
      <c r="I80" s="5"/>
      <c r="J80" s="5"/>
      <c r="K80" s="5"/>
      <c r="L80" s="5"/>
      <c r="M80" s="5"/>
      <c r="N80" s="5"/>
    </row>
    <row r="81" spans="1:17" ht="30" customHeight="1">
      <c r="A81" s="136" t="s">
        <v>4</v>
      </c>
      <c r="B81" s="137" t="s">
        <v>101</v>
      </c>
      <c r="C81" s="162">
        <v>0.08</v>
      </c>
      <c r="D81" s="139">
        <f>$D$80*$C$81</f>
        <v>0</v>
      </c>
      <c r="E81" s="9"/>
      <c r="F81" s="10"/>
      <c r="G81" s="5"/>
      <c r="H81" s="5"/>
      <c r="I81" s="5"/>
      <c r="J81" s="5"/>
      <c r="K81" s="5"/>
      <c r="L81" s="5"/>
      <c r="M81" s="5"/>
      <c r="N81" s="5"/>
    </row>
    <row r="82" spans="1:17" ht="30" customHeight="1">
      <c r="A82" s="157" t="s">
        <v>30</v>
      </c>
      <c r="B82" s="158" t="s">
        <v>102</v>
      </c>
      <c r="C82" s="162">
        <f>1.24%*(40%+10%)*8</f>
        <v>4.9599999999999998E-2</v>
      </c>
      <c r="D82" s="139">
        <f>$D$80*$C$82</f>
        <v>0</v>
      </c>
    </row>
    <row r="83" spans="1:17" ht="30" customHeight="1">
      <c r="A83" s="136" t="s">
        <v>31</v>
      </c>
      <c r="B83" s="137" t="s">
        <v>103</v>
      </c>
      <c r="C83" s="162">
        <f>(((7/30)/12)*100%)</f>
        <v>1.9444444444444445E-2</v>
      </c>
      <c r="D83" s="139">
        <f>$D$38*$C$83</f>
        <v>0</v>
      </c>
      <c r="E83" s="9"/>
    </row>
    <row r="84" spans="1:17" ht="30" customHeight="1">
      <c r="A84" s="136" t="s">
        <v>32</v>
      </c>
      <c r="B84" s="158" t="s">
        <v>104</v>
      </c>
      <c r="C84" s="162">
        <v>0.36799999999999999</v>
      </c>
      <c r="D84" s="139">
        <f>$D$83*$C$84</f>
        <v>0</v>
      </c>
      <c r="E84" s="9"/>
    </row>
    <row r="85" spans="1:17" ht="30" customHeight="1">
      <c r="A85" s="157" t="s">
        <v>33</v>
      </c>
      <c r="B85" s="158" t="s">
        <v>105</v>
      </c>
      <c r="C85" s="162">
        <f>1.94%*(40%+10%)*8</f>
        <v>7.7600000000000002E-2</v>
      </c>
      <c r="D85" s="139">
        <f>$D$83*$C$85</f>
        <v>0</v>
      </c>
      <c r="E85" s="9"/>
    </row>
    <row r="86" spans="1:17" ht="30" customHeight="1">
      <c r="A86" s="247" t="s">
        <v>22</v>
      </c>
      <c r="B86" s="247"/>
      <c r="C86" s="247"/>
      <c r="D86" s="163">
        <f>SUM(D80:D85)</f>
        <v>0</v>
      </c>
      <c r="E86" s="9"/>
      <c r="F86" s="10"/>
      <c r="G86" s="14"/>
      <c r="H86" s="14"/>
      <c r="I86" s="14"/>
      <c r="J86" s="14"/>
      <c r="K86" s="14"/>
      <c r="L86" s="14"/>
      <c r="M86" s="14"/>
      <c r="N86" s="14"/>
      <c r="O86" s="14"/>
      <c r="Q86" s="4"/>
    </row>
    <row r="87" spans="1:17" ht="30" customHeight="1">
      <c r="A87" s="147" t="s">
        <v>106</v>
      </c>
      <c r="B87" s="160"/>
      <c r="C87" s="160"/>
      <c r="D87" s="160"/>
      <c r="E87" s="9"/>
      <c r="F87" s="10"/>
      <c r="G87" s="18"/>
      <c r="H87" s="18"/>
      <c r="I87" s="18"/>
      <c r="J87" s="18"/>
      <c r="K87" s="18"/>
      <c r="L87" s="18"/>
      <c r="M87" s="18"/>
      <c r="N87" s="18"/>
      <c r="P87" s="4"/>
    </row>
    <row r="88" spans="1:17" ht="30" customHeight="1">
      <c r="A88" s="147" t="s">
        <v>75</v>
      </c>
      <c r="B88" s="141"/>
      <c r="C88" s="160"/>
      <c r="D88" s="160"/>
      <c r="E88" s="9"/>
      <c r="F88" s="10"/>
      <c r="G88" s="5"/>
      <c r="H88" s="5"/>
      <c r="I88" s="5"/>
      <c r="J88" s="5"/>
      <c r="K88" s="5"/>
      <c r="L88" s="5"/>
      <c r="M88" s="5"/>
      <c r="N88" s="5"/>
      <c r="P88" s="4"/>
    </row>
    <row r="89" spans="1:17" ht="30" customHeight="1">
      <c r="A89" s="45" t="s">
        <v>76</v>
      </c>
      <c r="B89" s="142" t="s">
        <v>69</v>
      </c>
      <c r="C89" s="45" t="s">
        <v>67</v>
      </c>
      <c r="D89" s="45" t="s">
        <v>15</v>
      </c>
      <c r="E89" s="9"/>
      <c r="F89" s="10"/>
      <c r="G89" s="25"/>
      <c r="H89" s="19"/>
    </row>
    <row r="90" spans="1:17" ht="30" customHeight="1">
      <c r="A90" s="37" t="s">
        <v>2</v>
      </c>
      <c r="B90" s="48" t="s">
        <v>95</v>
      </c>
      <c r="C90" s="164">
        <v>1E-3</v>
      </c>
      <c r="D90" s="165">
        <f>($D$45+$D$38)*((4/12)/12)*C90</f>
        <v>0</v>
      </c>
      <c r="E90" s="9"/>
      <c r="F90" s="10"/>
      <c r="G90" s="26"/>
      <c r="H90" s="19"/>
    </row>
    <row r="91" spans="1:17" ht="46.5" customHeight="1">
      <c r="A91" s="37" t="s">
        <v>4</v>
      </c>
      <c r="B91" s="166" t="s">
        <v>90</v>
      </c>
      <c r="C91" s="143">
        <f>$C$59</f>
        <v>0.36800000000000005</v>
      </c>
      <c r="D91" s="165">
        <f>$D$90*$C$91</f>
        <v>0</v>
      </c>
      <c r="E91" s="9"/>
      <c r="F91" s="10"/>
      <c r="G91" s="25"/>
      <c r="H91" s="19"/>
    </row>
    <row r="92" spans="1:17" ht="46.5" customHeight="1">
      <c r="A92" s="238" t="s">
        <v>62</v>
      </c>
      <c r="B92" s="239"/>
      <c r="C92" s="240"/>
      <c r="D92" s="167">
        <f>SUM(D90:D91)</f>
        <v>0</v>
      </c>
      <c r="E92" s="9"/>
      <c r="F92" s="10"/>
      <c r="G92" s="26"/>
      <c r="H92" s="19"/>
    </row>
    <row r="93" spans="1:17" s="20" customFormat="1" ht="30" customHeight="1">
      <c r="A93" s="160"/>
      <c r="B93" s="160"/>
      <c r="C93" s="160"/>
      <c r="D93" s="160"/>
      <c r="E93" s="9"/>
      <c r="F93" s="10"/>
    </row>
    <row r="94" spans="1:17" ht="30" customHeight="1">
      <c r="A94" s="147" t="s">
        <v>70</v>
      </c>
      <c r="B94" s="147"/>
      <c r="C94" s="147"/>
      <c r="D94" s="147"/>
      <c r="E94" s="9"/>
      <c r="F94" s="10"/>
      <c r="G94" s="20"/>
      <c r="H94" s="20"/>
    </row>
    <row r="95" spans="1:17" ht="30" customHeight="1">
      <c r="A95" s="168"/>
      <c r="B95" s="168"/>
      <c r="C95" s="169" t="s">
        <v>48</v>
      </c>
      <c r="D95" s="132">
        <f>$D$38+$C$76+$D$86+$D$92</f>
        <v>0</v>
      </c>
      <c r="E95" s="9"/>
      <c r="F95" s="10"/>
      <c r="G95" s="21"/>
      <c r="H95" s="22"/>
    </row>
    <row r="96" spans="1:17" ht="30" customHeight="1">
      <c r="A96" s="45">
        <v>5</v>
      </c>
      <c r="B96" s="170" t="s">
        <v>49</v>
      </c>
      <c r="C96" s="135" t="s">
        <v>50</v>
      </c>
      <c r="D96" s="171" t="s">
        <v>15</v>
      </c>
      <c r="E96" s="9"/>
      <c r="F96" s="10"/>
      <c r="G96" s="23"/>
      <c r="H96" s="19"/>
    </row>
    <row r="97" spans="1:14" ht="30" customHeight="1">
      <c r="A97" s="172" t="s">
        <v>2</v>
      </c>
      <c r="B97" s="173" t="s">
        <v>51</v>
      </c>
      <c r="C97" s="104">
        <v>4.4900000000000002E-2</v>
      </c>
      <c r="D97" s="163">
        <f>$D$95*$C$97</f>
        <v>0</v>
      </c>
      <c r="E97" s="9"/>
      <c r="F97" s="10"/>
      <c r="G97" s="24"/>
      <c r="H97" s="19"/>
    </row>
    <row r="98" spans="1:14" ht="30" customHeight="1">
      <c r="A98" s="135" t="s">
        <v>4</v>
      </c>
      <c r="B98" s="173" t="s">
        <v>52</v>
      </c>
      <c r="C98" s="105">
        <v>3.0700000000000002E-2</v>
      </c>
      <c r="D98" s="163">
        <f>$C$98*($D$95+$D$97)</f>
        <v>0</v>
      </c>
      <c r="E98" s="9"/>
      <c r="F98" s="10"/>
      <c r="G98" s="24"/>
      <c r="H98" s="22"/>
    </row>
    <row r="99" spans="1:14" ht="30" customHeight="1">
      <c r="A99" s="125"/>
      <c r="B99" s="174"/>
      <c r="C99" s="175" t="s">
        <v>53</v>
      </c>
      <c r="D99" s="163">
        <f>($D$95+$D$97+$D$98)/(1-$C$100)</f>
        <v>0</v>
      </c>
    </row>
    <row r="100" spans="1:14" ht="30" customHeight="1">
      <c r="A100" s="176" t="s">
        <v>30</v>
      </c>
      <c r="B100" s="177" t="s">
        <v>54</v>
      </c>
      <c r="C100" s="178">
        <f>SUM(C101:C102)</f>
        <v>0.14250000000000002</v>
      </c>
      <c r="D100" s="163">
        <f>$C$100*$D$99</f>
        <v>0</v>
      </c>
    </row>
    <row r="101" spans="1:14" ht="30" customHeight="1">
      <c r="A101" s="37"/>
      <c r="B101" s="48" t="s">
        <v>96</v>
      </c>
      <c r="C101" s="138">
        <v>9.2499999999999999E-2</v>
      </c>
      <c r="D101" s="179">
        <f>$C$101*$D$99</f>
        <v>0</v>
      </c>
    </row>
    <row r="102" spans="1:14" ht="30" customHeight="1">
      <c r="A102" s="180"/>
      <c r="B102" s="48" t="s">
        <v>55</v>
      </c>
      <c r="C102" s="164">
        <v>0.05</v>
      </c>
      <c r="D102" s="179">
        <f>$C$102*$D$99</f>
        <v>0</v>
      </c>
      <c r="E102" s="9"/>
      <c r="F102" s="10"/>
      <c r="G102" s="5"/>
      <c r="H102" s="5"/>
      <c r="I102" s="5"/>
      <c r="J102" s="5"/>
      <c r="K102" s="5"/>
      <c r="L102" s="5"/>
      <c r="M102" s="5"/>
      <c r="N102" s="5"/>
    </row>
    <row r="103" spans="1:14" ht="30" customHeight="1">
      <c r="A103" s="237" t="s">
        <v>43</v>
      </c>
      <c r="B103" s="237"/>
      <c r="C103" s="237"/>
      <c r="D103" s="181">
        <f>$D$97+$D$98+$D$100</f>
        <v>0</v>
      </c>
    </row>
    <row r="104" spans="1:14" ht="30" customHeight="1">
      <c r="A104" s="141"/>
      <c r="B104" s="141"/>
      <c r="C104" s="141"/>
      <c r="D104" s="141"/>
      <c r="E104" s="9"/>
      <c r="F104" s="10"/>
    </row>
    <row r="105" spans="1:14" ht="30" customHeight="1">
      <c r="A105" s="147" t="s">
        <v>56</v>
      </c>
      <c r="B105" s="147"/>
      <c r="C105" s="147"/>
      <c r="D105" s="147"/>
      <c r="E105" s="9"/>
      <c r="F105" s="10"/>
    </row>
    <row r="106" spans="1:14" ht="30" customHeight="1">
      <c r="A106" s="45"/>
      <c r="B106" s="182" t="s">
        <v>57</v>
      </c>
      <c r="C106" s="182" t="s">
        <v>15</v>
      </c>
      <c r="D106" s="33"/>
      <c r="E106" s="9"/>
      <c r="F106" s="10"/>
    </row>
    <row r="107" spans="1:14" ht="30" customHeight="1">
      <c r="A107" s="37" t="s">
        <v>2</v>
      </c>
      <c r="B107" s="48" t="s">
        <v>58</v>
      </c>
      <c r="C107" s="179">
        <f>$D$38</f>
        <v>0</v>
      </c>
      <c r="D107" s="33"/>
      <c r="E107" s="9"/>
      <c r="F107" s="10"/>
    </row>
    <row r="108" spans="1:14" ht="30" customHeight="1">
      <c r="A108" s="37" t="s">
        <v>4</v>
      </c>
      <c r="B108" s="48" t="s">
        <v>59</v>
      </c>
      <c r="C108" s="179">
        <f>$C$76</f>
        <v>0</v>
      </c>
      <c r="D108" s="33"/>
      <c r="E108" s="9"/>
      <c r="F108" s="10"/>
    </row>
    <row r="109" spans="1:14" ht="30" customHeight="1">
      <c r="A109" s="37" t="s">
        <v>30</v>
      </c>
      <c r="B109" s="48" t="s">
        <v>60</v>
      </c>
      <c r="C109" s="179">
        <f>$D$86</f>
        <v>0</v>
      </c>
      <c r="D109" s="33"/>
      <c r="E109" s="9"/>
      <c r="F109" s="10"/>
    </row>
    <row r="110" spans="1:14" ht="30" customHeight="1">
      <c r="A110" s="37" t="s">
        <v>31</v>
      </c>
      <c r="B110" s="48" t="s">
        <v>78</v>
      </c>
      <c r="C110" s="179">
        <f>$D$92</f>
        <v>0</v>
      </c>
      <c r="D110" s="33"/>
    </row>
    <row r="111" spans="1:14" ht="30" customHeight="1">
      <c r="A111" s="137"/>
      <c r="B111" s="183" t="s">
        <v>79</v>
      </c>
      <c r="C111" s="163">
        <f>SUM($C$107,$C$108,$C$109,$C$110)</f>
        <v>0</v>
      </c>
      <c r="D111" s="33"/>
    </row>
    <row r="112" spans="1:14" ht="30" customHeight="1">
      <c r="A112" s="184" t="s">
        <v>32</v>
      </c>
      <c r="B112" s="185" t="s">
        <v>77</v>
      </c>
      <c r="C112" s="179">
        <f>$D$103</f>
        <v>0</v>
      </c>
      <c r="D112" s="33"/>
    </row>
    <row r="113" spans="1:4" ht="30" customHeight="1">
      <c r="A113" s="137"/>
      <c r="B113" s="183" t="s">
        <v>61</v>
      </c>
      <c r="C113" s="163">
        <f>$C$111+$C$112</f>
        <v>0</v>
      </c>
      <c r="D113" s="33"/>
    </row>
    <row r="114" spans="1:4" ht="30" customHeight="1">
      <c r="A114" s="33"/>
      <c r="B114" s="33"/>
      <c r="C114" s="33"/>
      <c r="D114" s="33"/>
    </row>
    <row r="115" spans="1:4">
      <c r="A115" s="236" t="s">
        <v>97</v>
      </c>
      <c r="B115" s="236"/>
      <c r="C115" s="118">
        <f>C113</f>
        <v>0</v>
      </c>
      <c r="D115" s="33"/>
    </row>
    <row r="116" spans="1:4" ht="15">
      <c r="A116" s="217" t="s">
        <v>148</v>
      </c>
      <c r="B116" s="217"/>
      <c r="C116" s="118">
        <f>C115*11</f>
        <v>0</v>
      </c>
      <c r="D116" s="33"/>
    </row>
    <row r="117" spans="1:4" ht="16">
      <c r="A117" s="50"/>
      <c r="B117" s="50"/>
      <c r="C117" s="50"/>
      <c r="D117" s="50"/>
    </row>
    <row r="118" spans="1:4" ht="16">
      <c r="A118" s="50"/>
      <c r="B118" s="33"/>
      <c r="C118" s="190"/>
      <c r="D118" s="50"/>
    </row>
    <row r="119" spans="1:4" ht="16">
      <c r="A119" s="50"/>
      <c r="B119" s="33"/>
      <c r="C119" s="191"/>
      <c r="D119" s="50"/>
    </row>
    <row r="120" spans="1:4" ht="16">
      <c r="A120" s="50"/>
      <c r="B120" s="28" t="s">
        <v>107</v>
      </c>
      <c r="C120" s="192"/>
      <c r="D120" s="50"/>
    </row>
  </sheetData>
  <mergeCells count="26">
    <mergeCell ref="A115:B115"/>
    <mergeCell ref="A116:B116"/>
    <mergeCell ref="A103:C103"/>
    <mergeCell ref="A38:C38"/>
    <mergeCell ref="A40:D40"/>
    <mergeCell ref="A41:D41"/>
    <mergeCell ref="A45:B45"/>
    <mergeCell ref="A47:B47"/>
    <mergeCell ref="A49:D49"/>
    <mergeCell ref="A59:B59"/>
    <mergeCell ref="B69:C69"/>
    <mergeCell ref="A70:C70"/>
    <mergeCell ref="A86:C86"/>
    <mergeCell ref="A92:C92"/>
    <mergeCell ref="A28:D28"/>
    <mergeCell ref="A1:D1"/>
    <mergeCell ref="A2:D2"/>
    <mergeCell ref="A8:D8"/>
    <mergeCell ref="A9:D9"/>
    <mergeCell ref="A10:D10"/>
    <mergeCell ref="A11:D11"/>
    <mergeCell ref="A22:D22"/>
    <mergeCell ref="C23:D23"/>
    <mergeCell ref="C24:D24"/>
    <mergeCell ref="C25:D25"/>
    <mergeCell ref="C26:D26"/>
  </mergeCells>
  <pageMargins left="1.3779527559055118" right="0.78740157480314965" top="1.0236220472440944" bottom="0.78740157480314965" header="0.51181102362204722" footer="0.51181102362204722"/>
  <pageSetup paperSize="9" scale="55" firstPageNumber="0" fitToHeight="0" orientation="portrait" verticalDpi="598" r:id="rId1"/>
  <headerFooter differentOddEven="1">
    <oddHeader>&amp;R&amp;G</oddHeader>
  </headerFooter>
  <rowBreaks count="1" manualBreakCount="1">
    <brk id="48" max="3" man="1"/>
  </rowBreaks>
  <colBreaks count="1" manualBreakCount="1">
    <brk id="4" max="1048575" man="1"/>
  </col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120"/>
  <sheetViews>
    <sheetView view="pageBreakPreview" topLeftCell="A97" zoomScale="64" zoomScaleNormal="100" zoomScaleSheetLayoutView="64" zoomScalePageLayoutView="64" workbookViewId="0">
      <selection activeCell="C26" sqref="C26:D26"/>
    </sheetView>
  </sheetViews>
  <sheetFormatPr defaultColWidth="9.1796875" defaultRowHeight="14.5"/>
  <cols>
    <col min="1" max="1" width="9.1796875" style="3"/>
    <col min="2" max="2" width="75.453125" style="3" customWidth="1"/>
    <col min="3" max="3" width="31.1796875" style="3" bestFit="1" customWidth="1"/>
    <col min="4" max="4" width="26" style="3" customWidth="1"/>
    <col min="5" max="5" width="17.1796875" style="1" customWidth="1"/>
    <col min="6" max="6" width="18.453125" style="2" customWidth="1"/>
    <col min="7" max="7" width="31.54296875" style="3" customWidth="1"/>
    <col min="8" max="16384" width="9.1796875" style="3"/>
  </cols>
  <sheetData>
    <row r="1" spans="1:6">
      <c r="A1" s="248"/>
      <c r="B1" s="248"/>
      <c r="C1" s="248"/>
      <c r="D1" s="248"/>
    </row>
    <row r="2" spans="1:6">
      <c r="A2" s="32"/>
      <c r="B2" s="32"/>
      <c r="C2" s="32"/>
      <c r="D2" s="32"/>
    </row>
    <row r="3" spans="1:6">
      <c r="A3" s="32"/>
      <c r="B3" s="32"/>
      <c r="C3" s="32"/>
      <c r="D3" s="32"/>
    </row>
    <row r="4" spans="1:6">
      <c r="A4" s="32"/>
      <c r="B4" s="32"/>
      <c r="C4" s="32"/>
      <c r="D4" s="32"/>
    </row>
    <row r="5" spans="1:6">
      <c r="A5" s="32"/>
      <c r="B5" s="32"/>
      <c r="C5" s="32"/>
      <c r="D5" s="32"/>
    </row>
    <row r="6" spans="1:6">
      <c r="A6" s="32"/>
      <c r="B6" s="32"/>
      <c r="C6" s="32"/>
      <c r="D6" s="32"/>
    </row>
    <row r="7" spans="1:6">
      <c r="A7" s="248"/>
      <c r="B7" s="248"/>
      <c r="C7" s="248"/>
      <c r="D7" s="248"/>
    </row>
    <row r="8" spans="1:6">
      <c r="A8" s="33"/>
      <c r="B8" s="33"/>
      <c r="C8" s="33"/>
      <c r="D8" s="33"/>
    </row>
    <row r="9" spans="1:6" ht="15">
      <c r="A9" s="213" t="s">
        <v>147</v>
      </c>
      <c r="B9" s="213"/>
      <c r="C9" s="213"/>
      <c r="D9" s="213"/>
    </row>
    <row r="10" spans="1:6" ht="15">
      <c r="A10" s="213"/>
      <c r="B10" s="213"/>
      <c r="C10" s="213"/>
      <c r="D10" s="213"/>
    </row>
    <row r="11" spans="1:6" ht="15.75" customHeight="1">
      <c r="A11" s="213"/>
      <c r="B11" s="213"/>
      <c r="C11" s="213"/>
      <c r="D11" s="213"/>
    </row>
    <row r="12" spans="1:6" s="4" customFormat="1" ht="29.25" customHeight="1">
      <c r="A12" s="213" t="s">
        <v>133</v>
      </c>
      <c r="B12" s="213"/>
      <c r="C12" s="213"/>
      <c r="D12" s="213"/>
      <c r="E12" s="1"/>
      <c r="F12" s="2"/>
    </row>
    <row r="13" spans="1:6" ht="30" customHeight="1">
      <c r="A13" s="33"/>
      <c r="B13" s="33"/>
      <c r="C13" s="33"/>
      <c r="D13" s="33"/>
    </row>
    <row r="14" spans="1:6" ht="30" customHeight="1">
      <c r="A14" s="34" t="s">
        <v>1</v>
      </c>
      <c r="B14" s="35"/>
      <c r="C14" s="36"/>
      <c r="D14" s="33"/>
    </row>
    <row r="15" spans="1:6" ht="30" customHeight="1">
      <c r="A15" s="37" t="s">
        <v>2</v>
      </c>
      <c r="B15" s="38" t="s">
        <v>3</v>
      </c>
      <c r="C15" s="39" t="s">
        <v>65</v>
      </c>
      <c r="D15" s="33"/>
    </row>
    <row r="16" spans="1:6" ht="30" customHeight="1">
      <c r="A16" s="37" t="s">
        <v>4</v>
      </c>
      <c r="B16" s="38" t="s">
        <v>5</v>
      </c>
      <c r="C16" s="40" t="s">
        <v>64</v>
      </c>
      <c r="D16" s="33"/>
    </row>
    <row r="17" spans="1:16" s="6" customFormat="1" ht="30" customHeight="1">
      <c r="A17" s="41"/>
      <c r="B17" s="42"/>
      <c r="C17" s="43"/>
      <c r="D17" s="44"/>
      <c r="E17" s="1"/>
      <c r="F17" s="2"/>
    </row>
    <row r="18" spans="1:16" ht="30" customHeight="1">
      <c r="A18" s="36" t="s">
        <v>6</v>
      </c>
      <c r="B18" s="36"/>
      <c r="C18" s="36"/>
      <c r="D18" s="36"/>
    </row>
    <row r="19" spans="1:16" s="7" customFormat="1" ht="30" customHeight="1">
      <c r="A19" s="45"/>
      <c r="B19" s="45" t="s">
        <v>7</v>
      </c>
      <c r="C19" s="46"/>
      <c r="D19" s="46"/>
      <c r="E19" s="1"/>
      <c r="F19" s="2"/>
    </row>
    <row r="20" spans="1:16" s="8" customFormat="1" ht="30" customHeight="1">
      <c r="A20" s="37"/>
      <c r="B20" s="37" t="s">
        <v>8</v>
      </c>
      <c r="C20" s="47"/>
      <c r="D20" s="47"/>
      <c r="E20" s="1"/>
      <c r="F20" s="2"/>
    </row>
    <row r="21" spans="1:16" ht="30" customHeight="1">
      <c r="A21" s="33"/>
      <c r="B21" s="33"/>
      <c r="C21" s="33"/>
      <c r="D21" s="33"/>
    </row>
    <row r="22" spans="1:16" ht="30" customHeight="1">
      <c r="A22" s="36" t="s">
        <v>9</v>
      </c>
      <c r="B22" s="36"/>
      <c r="C22" s="36"/>
      <c r="D22" s="36"/>
      <c r="E22" s="9"/>
      <c r="F22" s="10"/>
      <c r="G22" s="5"/>
      <c r="H22" s="5"/>
      <c r="I22" s="5"/>
      <c r="J22" s="5"/>
      <c r="K22" s="5"/>
      <c r="L22" s="5"/>
      <c r="M22" s="5"/>
      <c r="N22" s="5"/>
    </row>
    <row r="23" spans="1:16" ht="30" customHeight="1">
      <c r="A23" s="218" t="s">
        <v>10</v>
      </c>
      <c r="B23" s="218"/>
      <c r="C23" s="218"/>
      <c r="D23" s="218"/>
    </row>
    <row r="24" spans="1:16" ht="30" customHeight="1">
      <c r="A24" s="37">
        <v>1</v>
      </c>
      <c r="B24" s="48" t="s">
        <v>11</v>
      </c>
      <c r="C24" s="221" t="s">
        <v>115</v>
      </c>
      <c r="D24" s="222"/>
    </row>
    <row r="25" spans="1:16" ht="30" customHeight="1">
      <c r="A25" s="37">
        <v>2</v>
      </c>
      <c r="B25" s="48" t="s">
        <v>12</v>
      </c>
      <c r="C25" s="223" t="s">
        <v>114</v>
      </c>
      <c r="D25" s="224"/>
    </row>
    <row r="26" spans="1:16" ht="31.5" customHeight="1">
      <c r="A26" s="37">
        <v>3</v>
      </c>
      <c r="B26" s="48" t="s">
        <v>63</v>
      </c>
      <c r="C26" s="225"/>
      <c r="D26" s="226"/>
    </row>
    <row r="27" spans="1:16" ht="30" customHeight="1">
      <c r="A27" s="37">
        <v>4</v>
      </c>
      <c r="B27" s="49" t="s">
        <v>0</v>
      </c>
      <c r="C27" s="229"/>
      <c r="D27" s="229"/>
    </row>
    <row r="28" spans="1:16" ht="30" customHeight="1">
      <c r="A28" s="36"/>
      <c r="B28" s="36"/>
      <c r="C28" s="36"/>
      <c r="D28" s="50"/>
      <c r="P28" s="4"/>
    </row>
    <row r="29" spans="1:16" ht="30" customHeight="1">
      <c r="A29" s="230" t="s">
        <v>13</v>
      </c>
      <c r="B29" s="230"/>
      <c r="C29" s="230"/>
      <c r="D29" s="230"/>
      <c r="P29" s="4"/>
    </row>
    <row r="30" spans="1:16" ht="30" customHeight="1">
      <c r="A30" s="36"/>
      <c r="B30" s="36"/>
      <c r="C30" s="36"/>
      <c r="D30" s="36"/>
      <c r="E30" s="9"/>
      <c r="F30" s="10"/>
      <c r="G30" s="5"/>
      <c r="H30" s="5"/>
      <c r="I30" s="5"/>
      <c r="J30" s="5"/>
      <c r="K30" s="5"/>
      <c r="L30" s="5"/>
      <c r="M30" s="5"/>
      <c r="N30" s="5"/>
      <c r="P30" s="4"/>
    </row>
    <row r="31" spans="1:16" ht="30" customHeight="1">
      <c r="A31" s="51">
        <v>1</v>
      </c>
      <c r="B31" s="51" t="s">
        <v>14</v>
      </c>
      <c r="C31" s="52" t="s">
        <v>67</v>
      </c>
      <c r="D31" s="52" t="s">
        <v>15</v>
      </c>
      <c r="E31" s="9"/>
      <c r="F31" s="10"/>
      <c r="G31" s="5"/>
      <c r="H31" s="5"/>
      <c r="I31" s="5"/>
      <c r="J31" s="5"/>
      <c r="K31" s="5"/>
      <c r="L31" s="5"/>
      <c r="M31" s="5"/>
      <c r="N31" s="5"/>
      <c r="P31" s="4"/>
    </row>
    <row r="32" spans="1:16" s="8" customFormat="1" ht="30" customHeight="1">
      <c r="A32" s="53" t="s">
        <v>2</v>
      </c>
      <c r="B32" s="54" t="s">
        <v>0</v>
      </c>
      <c r="C32" s="55" t="s">
        <v>71</v>
      </c>
      <c r="D32" s="56">
        <f>C27</f>
        <v>0</v>
      </c>
      <c r="E32" s="1"/>
      <c r="F32" s="2"/>
    </row>
    <row r="33" spans="1:16" s="8" customFormat="1" ht="30" customHeight="1">
      <c r="A33" s="53" t="s">
        <v>4</v>
      </c>
      <c r="B33" s="54" t="s">
        <v>16</v>
      </c>
      <c r="C33" s="57">
        <v>0</v>
      </c>
      <c r="D33" s="58">
        <f>C33*D32</f>
        <v>0</v>
      </c>
      <c r="E33" s="1"/>
      <c r="F33" s="2"/>
    </row>
    <row r="34" spans="1:16" s="8" customFormat="1" ht="30" customHeight="1">
      <c r="A34" s="53" t="s">
        <v>30</v>
      </c>
      <c r="B34" s="54" t="s">
        <v>80</v>
      </c>
      <c r="C34" s="59">
        <v>0</v>
      </c>
      <c r="D34" s="56">
        <v>0</v>
      </c>
      <c r="E34" s="1"/>
      <c r="F34" s="2"/>
    </row>
    <row r="35" spans="1:16" s="8" customFormat="1" ht="30" customHeight="1">
      <c r="A35" s="53" t="s">
        <v>31</v>
      </c>
      <c r="B35" s="54" t="s">
        <v>81</v>
      </c>
      <c r="C35" s="59">
        <v>0</v>
      </c>
      <c r="D35" s="56">
        <v>0</v>
      </c>
      <c r="E35" s="1"/>
      <c r="F35" s="2"/>
    </row>
    <row r="36" spans="1:16" s="8" customFormat="1" ht="30" customHeight="1">
      <c r="A36" s="53" t="s">
        <v>32</v>
      </c>
      <c r="B36" s="54" t="s">
        <v>82</v>
      </c>
      <c r="C36" s="59">
        <v>0</v>
      </c>
      <c r="D36" s="56">
        <v>0</v>
      </c>
      <c r="E36" s="1"/>
      <c r="F36" s="2"/>
    </row>
    <row r="37" spans="1:16" s="8" customFormat="1" ht="30" customHeight="1">
      <c r="A37" s="53" t="s">
        <v>33</v>
      </c>
      <c r="B37" s="54" t="s">
        <v>83</v>
      </c>
      <c r="C37" s="59">
        <v>0</v>
      </c>
      <c r="D37" s="56">
        <v>0</v>
      </c>
      <c r="E37" s="1"/>
      <c r="F37" s="2"/>
    </row>
    <row r="38" spans="1:16" ht="30" customHeight="1">
      <c r="A38" s="55" t="s">
        <v>35</v>
      </c>
      <c r="B38" s="54" t="s">
        <v>84</v>
      </c>
      <c r="C38" s="59">
        <v>0</v>
      </c>
      <c r="D38" s="56">
        <v>0</v>
      </c>
    </row>
    <row r="39" spans="1:16" ht="30" customHeight="1">
      <c r="A39" s="208" t="s">
        <v>17</v>
      </c>
      <c r="B39" s="210"/>
      <c r="C39" s="209"/>
      <c r="D39" s="60">
        <f>SUM(D32:D38)</f>
        <v>0</v>
      </c>
    </row>
    <row r="40" spans="1:16" ht="30" customHeight="1">
      <c r="A40" s="61"/>
      <c r="B40" s="61"/>
      <c r="C40" s="61"/>
      <c r="D40" s="62"/>
    </row>
    <row r="41" spans="1:16" ht="30" customHeight="1">
      <c r="A41" s="214" t="s">
        <v>18</v>
      </c>
      <c r="B41" s="214"/>
      <c r="C41" s="214"/>
      <c r="D41" s="214"/>
      <c r="P41" s="4"/>
    </row>
    <row r="42" spans="1:16" ht="30" customHeight="1">
      <c r="A42" s="215" t="s">
        <v>93</v>
      </c>
      <c r="B42" s="215"/>
      <c r="C42" s="215"/>
      <c r="D42" s="215"/>
      <c r="P42" s="4"/>
    </row>
    <row r="43" spans="1:16" ht="30" customHeight="1">
      <c r="A43" s="52" t="s">
        <v>19</v>
      </c>
      <c r="B43" s="51" t="s">
        <v>20</v>
      </c>
      <c r="C43" s="63" t="s">
        <v>21</v>
      </c>
      <c r="D43" s="63" t="s">
        <v>15</v>
      </c>
      <c r="E43" s="9"/>
      <c r="F43" s="10"/>
      <c r="G43" s="5"/>
      <c r="H43" s="5"/>
      <c r="I43" s="5"/>
      <c r="J43" s="5"/>
      <c r="K43" s="5"/>
      <c r="L43" s="5"/>
      <c r="M43" s="5"/>
      <c r="N43" s="5"/>
      <c r="P43" s="4"/>
    </row>
    <row r="44" spans="1:16" ht="30" customHeight="1">
      <c r="A44" s="64" t="s">
        <v>2</v>
      </c>
      <c r="B44" s="65" t="s">
        <v>92</v>
      </c>
      <c r="C44" s="66">
        <v>8.3299999999999999E-2</v>
      </c>
      <c r="D44" s="67">
        <f>$C$44*$D$39</f>
        <v>0</v>
      </c>
      <c r="E44" s="9"/>
      <c r="F44" s="10"/>
      <c r="G44" s="5"/>
      <c r="H44" s="5"/>
      <c r="I44" s="5"/>
      <c r="J44" s="5"/>
      <c r="K44" s="5"/>
      <c r="L44" s="5"/>
      <c r="M44" s="5"/>
      <c r="N44" s="5"/>
      <c r="P44" s="4"/>
    </row>
    <row r="45" spans="1:16" ht="30" customHeight="1">
      <c r="A45" s="64" t="s">
        <v>4</v>
      </c>
      <c r="B45" s="65" t="s">
        <v>91</v>
      </c>
      <c r="C45" s="66">
        <v>0.121</v>
      </c>
      <c r="D45" s="67">
        <f>$C$45*$D$39</f>
        <v>0</v>
      </c>
    </row>
    <row r="46" spans="1:16" ht="30" customHeight="1">
      <c r="A46" s="208" t="s">
        <v>72</v>
      </c>
      <c r="B46" s="209"/>
      <c r="C46" s="68">
        <f>SUM(C44:C45)</f>
        <v>0.20429999999999998</v>
      </c>
      <c r="D46" s="60">
        <f>SUM(D44:D45)</f>
        <v>0</v>
      </c>
    </row>
    <row r="47" spans="1:16" ht="36.75" customHeight="1">
      <c r="A47" s="64" t="s">
        <v>30</v>
      </c>
      <c r="B47" s="69" t="s">
        <v>98</v>
      </c>
      <c r="C47" s="66">
        <v>7.8200000000000006E-2</v>
      </c>
      <c r="D47" s="60">
        <f>$C$47*$D$39</f>
        <v>0</v>
      </c>
    </row>
    <row r="48" spans="1:16" s="11" customFormat="1" ht="30" customHeight="1">
      <c r="A48" s="227" t="s">
        <v>62</v>
      </c>
      <c r="B48" s="220"/>
      <c r="C48" s="68">
        <f>SUM(C46:C47)</f>
        <v>0.28249999999999997</v>
      </c>
      <c r="D48" s="60">
        <f>D46+D47</f>
        <v>0</v>
      </c>
      <c r="E48" s="1"/>
      <c r="F48" s="2"/>
    </row>
    <row r="49" spans="1:16" ht="30" customHeight="1">
      <c r="A49" s="70"/>
      <c r="B49" s="70"/>
      <c r="C49" s="70"/>
      <c r="D49" s="70"/>
    </row>
    <row r="50" spans="1:16" ht="30" customHeight="1">
      <c r="A50" s="214" t="s">
        <v>23</v>
      </c>
      <c r="B50" s="214"/>
      <c r="C50" s="214"/>
      <c r="D50" s="214"/>
      <c r="E50" s="9"/>
      <c r="F50" s="10"/>
      <c r="G50" s="5"/>
      <c r="H50" s="5"/>
      <c r="I50" s="5"/>
      <c r="J50" s="5"/>
      <c r="K50" s="5"/>
      <c r="L50" s="5"/>
      <c r="M50" s="5"/>
      <c r="N50" s="5"/>
    </row>
    <row r="51" spans="1:16" ht="30" customHeight="1">
      <c r="A51" s="52" t="s">
        <v>25</v>
      </c>
      <c r="B51" s="71" t="s">
        <v>26</v>
      </c>
      <c r="C51" s="52" t="s">
        <v>27</v>
      </c>
      <c r="D51" s="52" t="s">
        <v>15</v>
      </c>
    </row>
    <row r="52" spans="1:16" ht="30" customHeight="1">
      <c r="A52" s="55" t="s">
        <v>2</v>
      </c>
      <c r="B52" s="65" t="s">
        <v>28</v>
      </c>
      <c r="C52" s="72">
        <v>0.2</v>
      </c>
      <c r="D52" s="67">
        <f>$C$52*($D$39+$D$46)</f>
        <v>0</v>
      </c>
    </row>
    <row r="53" spans="1:16" ht="30" customHeight="1">
      <c r="A53" s="55" t="s">
        <v>4</v>
      </c>
      <c r="B53" s="65" t="s">
        <v>29</v>
      </c>
      <c r="C53" s="72">
        <v>2.5000000000000001E-2</v>
      </c>
      <c r="D53" s="67">
        <f>$C$53*($D$39+$D$46)</f>
        <v>0</v>
      </c>
      <c r="M53" s="4"/>
    </row>
    <row r="54" spans="1:16" ht="30" customHeight="1">
      <c r="A54" s="55" t="s">
        <v>30</v>
      </c>
      <c r="B54" s="65" t="s">
        <v>87</v>
      </c>
      <c r="C54" s="73">
        <v>0.03</v>
      </c>
      <c r="D54" s="67">
        <f>$C$54*($D$39+$D$46)</f>
        <v>0</v>
      </c>
      <c r="M54" s="4"/>
    </row>
    <row r="55" spans="1:16" ht="30" customHeight="1">
      <c r="A55" s="55" t="s">
        <v>31</v>
      </c>
      <c r="B55" s="65" t="s">
        <v>85</v>
      </c>
      <c r="C55" s="72">
        <v>1.4999999999999999E-2</v>
      </c>
      <c r="D55" s="67">
        <f>$C$55*($D$39+$D$46)</f>
        <v>0</v>
      </c>
      <c r="M55" s="4"/>
    </row>
    <row r="56" spans="1:16" ht="30" customHeight="1">
      <c r="A56" s="55" t="s">
        <v>32</v>
      </c>
      <c r="B56" s="65" t="s">
        <v>86</v>
      </c>
      <c r="C56" s="72">
        <v>0.01</v>
      </c>
      <c r="D56" s="67">
        <f>$C$56*($D$39+$D$46)</f>
        <v>0</v>
      </c>
      <c r="M56" s="4"/>
    </row>
    <row r="57" spans="1:16" ht="30" customHeight="1">
      <c r="A57" s="53" t="s">
        <v>33</v>
      </c>
      <c r="B57" s="74" t="s">
        <v>34</v>
      </c>
      <c r="C57" s="72">
        <v>6.0000000000000001E-3</v>
      </c>
      <c r="D57" s="67">
        <f>$C$57*($D$39+$D$46)</f>
        <v>0</v>
      </c>
      <c r="M57" s="4"/>
    </row>
    <row r="58" spans="1:16" ht="30" customHeight="1">
      <c r="A58" s="55" t="s">
        <v>35</v>
      </c>
      <c r="B58" s="65" t="s">
        <v>36</v>
      </c>
      <c r="C58" s="72">
        <v>2E-3</v>
      </c>
      <c r="D58" s="67">
        <f>$C$58*($D$39+$D$46)</f>
        <v>0</v>
      </c>
      <c r="M58" s="4"/>
    </row>
    <row r="59" spans="1:16" ht="30" customHeight="1">
      <c r="A59" s="53" t="s">
        <v>37</v>
      </c>
      <c r="B59" s="74" t="s">
        <v>38</v>
      </c>
      <c r="C59" s="72">
        <v>0.08</v>
      </c>
      <c r="D59" s="67">
        <f>$C$59*($D$39+$D$46)</f>
        <v>0</v>
      </c>
      <c r="M59" s="4"/>
    </row>
    <row r="60" spans="1:16" ht="30" customHeight="1">
      <c r="A60" s="219" t="s">
        <v>22</v>
      </c>
      <c r="B60" s="220"/>
      <c r="C60" s="75">
        <f>SUM(C52:C59)</f>
        <v>0.36800000000000005</v>
      </c>
      <c r="D60" s="60">
        <f>SUM(D52:D59)</f>
        <v>0</v>
      </c>
      <c r="E60" s="9"/>
      <c r="P60" s="4"/>
    </row>
    <row r="61" spans="1:16" s="12" customFormat="1" ht="30" customHeight="1">
      <c r="A61" s="70"/>
      <c r="B61" s="70"/>
      <c r="C61" s="70"/>
      <c r="D61" s="70"/>
      <c r="E61" s="9"/>
      <c r="F61" s="2"/>
    </row>
    <row r="62" spans="1:16" ht="30" customHeight="1">
      <c r="A62" s="76" t="s">
        <v>39</v>
      </c>
      <c r="B62" s="76"/>
      <c r="C62" s="70"/>
      <c r="D62" s="70"/>
      <c r="E62" s="9"/>
      <c r="P62" s="12"/>
    </row>
    <row r="63" spans="1:16" ht="30" customHeight="1">
      <c r="A63" s="63" t="s">
        <v>40</v>
      </c>
      <c r="B63" s="71" t="s">
        <v>41</v>
      </c>
      <c r="C63" s="52" t="s">
        <v>24</v>
      </c>
      <c r="D63" s="52" t="s">
        <v>15</v>
      </c>
      <c r="E63" s="9"/>
      <c r="P63" s="12"/>
    </row>
    <row r="64" spans="1:16" ht="30" customHeight="1">
      <c r="A64" s="55" t="s">
        <v>2</v>
      </c>
      <c r="B64" s="77" t="s">
        <v>42</v>
      </c>
      <c r="C64" s="78"/>
      <c r="D64" s="79">
        <f>$C$64*2*22</f>
        <v>0</v>
      </c>
      <c r="E64" s="9"/>
      <c r="P64" s="12"/>
    </row>
    <row r="65" spans="1:16" ht="30" customHeight="1">
      <c r="A65" s="55" t="s">
        <v>4</v>
      </c>
      <c r="B65" s="80" t="s">
        <v>73</v>
      </c>
      <c r="C65" s="202"/>
      <c r="D65" s="67">
        <f>($C$65*22)-(($C$65*22)*20%)</f>
        <v>0</v>
      </c>
    </row>
    <row r="66" spans="1:16" ht="30" customHeight="1">
      <c r="A66" s="55" t="s">
        <v>30</v>
      </c>
      <c r="B66" s="80" t="s">
        <v>68</v>
      </c>
      <c r="C66" s="79"/>
      <c r="D66" s="79"/>
    </row>
    <row r="67" spans="1:16" ht="30" customHeight="1">
      <c r="A67" s="55" t="s">
        <v>31</v>
      </c>
      <c r="B67" s="81" t="s">
        <v>88</v>
      </c>
      <c r="C67" s="82"/>
      <c r="D67" s="82"/>
    </row>
    <row r="68" spans="1:16" ht="30" customHeight="1">
      <c r="A68" s="55" t="s">
        <v>32</v>
      </c>
      <c r="B68" s="81" t="s">
        <v>99</v>
      </c>
      <c r="C68" s="83"/>
      <c r="D68" s="82">
        <f>284*C68</f>
        <v>0</v>
      </c>
    </row>
    <row r="69" spans="1:16" ht="30" customHeight="1">
      <c r="A69" s="55" t="s">
        <v>33</v>
      </c>
      <c r="B69" s="81" t="s">
        <v>89</v>
      </c>
      <c r="C69" s="83"/>
      <c r="D69" s="82"/>
    </row>
    <row r="70" spans="1:16" ht="30" customHeight="1">
      <c r="A70" s="81"/>
      <c r="B70" s="219" t="s">
        <v>43</v>
      </c>
      <c r="C70" s="220"/>
      <c r="D70" s="84">
        <f>SUM(D64:D69)</f>
        <v>0</v>
      </c>
    </row>
    <row r="71" spans="1:16" ht="30" customHeight="1">
      <c r="A71" s="212"/>
      <c r="B71" s="212"/>
      <c r="C71" s="212"/>
      <c r="D71" s="85"/>
      <c r="E71" s="9"/>
      <c r="F71" s="10"/>
      <c r="H71" s="4"/>
    </row>
    <row r="72" spans="1:16" s="12" customFormat="1" ht="36.75" customHeight="1">
      <c r="A72" s="36" t="s">
        <v>44</v>
      </c>
      <c r="B72" s="50"/>
      <c r="C72" s="50"/>
      <c r="D72" s="50"/>
      <c r="E72" s="9"/>
      <c r="F72" s="10"/>
    </row>
    <row r="73" spans="1:16" ht="30" customHeight="1">
      <c r="A73" s="52">
        <v>2</v>
      </c>
      <c r="B73" s="71" t="s">
        <v>45</v>
      </c>
      <c r="C73" s="52" t="s">
        <v>15</v>
      </c>
      <c r="D73" s="50"/>
      <c r="P73" s="4"/>
    </row>
    <row r="74" spans="1:16" ht="30" customHeight="1">
      <c r="A74" s="64" t="s">
        <v>19</v>
      </c>
      <c r="B74" s="65" t="s">
        <v>94</v>
      </c>
      <c r="C74" s="67">
        <f>$D$46</f>
        <v>0</v>
      </c>
      <c r="D74" s="50"/>
      <c r="P74" s="4"/>
    </row>
    <row r="75" spans="1:16" ht="30" customHeight="1">
      <c r="A75" s="86" t="s">
        <v>25</v>
      </c>
      <c r="B75" s="87" t="s">
        <v>74</v>
      </c>
      <c r="C75" s="67">
        <f>($D$39+$D$46)*36.8%</f>
        <v>0</v>
      </c>
      <c r="D75" s="50"/>
      <c r="P75" s="4"/>
    </row>
    <row r="76" spans="1:16" ht="30" customHeight="1">
      <c r="A76" s="55" t="s">
        <v>40</v>
      </c>
      <c r="B76" s="80" t="s">
        <v>41</v>
      </c>
      <c r="C76" s="67">
        <f>$D$70</f>
        <v>0</v>
      </c>
      <c r="D76" s="50"/>
      <c r="P76" s="4"/>
    </row>
    <row r="77" spans="1:16" ht="30" customHeight="1">
      <c r="A77" s="65"/>
      <c r="B77" s="88" t="s">
        <v>43</v>
      </c>
      <c r="C77" s="60">
        <f>SUM(C74:C76)</f>
        <v>0</v>
      </c>
      <c r="D77" s="50"/>
      <c r="P77" s="4"/>
    </row>
    <row r="78" spans="1:16" ht="30" customHeight="1">
      <c r="A78" s="89"/>
      <c r="B78" s="89"/>
      <c r="C78" s="89"/>
      <c r="D78" s="89"/>
      <c r="E78" s="13"/>
      <c r="P78" s="4"/>
    </row>
    <row r="79" spans="1:16" ht="30" customHeight="1">
      <c r="A79" s="76" t="s">
        <v>46</v>
      </c>
      <c r="B79" s="76"/>
      <c r="C79" s="90"/>
      <c r="D79" s="90"/>
      <c r="E79" s="9"/>
      <c r="P79" s="4"/>
    </row>
    <row r="80" spans="1:16" ht="30" customHeight="1">
      <c r="A80" s="52">
        <v>3</v>
      </c>
      <c r="B80" s="51" t="s">
        <v>47</v>
      </c>
      <c r="C80" s="52" t="s">
        <v>21</v>
      </c>
      <c r="D80" s="52" t="s">
        <v>15</v>
      </c>
    </row>
    <row r="81" spans="1:17" ht="30" customHeight="1">
      <c r="A81" s="64" t="s">
        <v>2</v>
      </c>
      <c r="B81" s="65" t="s">
        <v>100</v>
      </c>
      <c r="C81" s="91">
        <v>1.24E-2</v>
      </c>
      <c r="D81" s="67">
        <f>$D$39*$C$81</f>
        <v>0</v>
      </c>
      <c r="E81" s="9"/>
      <c r="G81" s="5"/>
      <c r="H81" s="5"/>
      <c r="I81" s="5"/>
      <c r="J81" s="5"/>
      <c r="K81" s="5"/>
      <c r="L81" s="5"/>
      <c r="M81" s="5"/>
      <c r="N81" s="5"/>
    </row>
    <row r="82" spans="1:17" ht="30" customHeight="1">
      <c r="A82" s="64" t="s">
        <v>4</v>
      </c>
      <c r="B82" s="65" t="s">
        <v>101</v>
      </c>
      <c r="C82" s="91">
        <v>0.08</v>
      </c>
      <c r="D82" s="67">
        <f>$D$81*$C$82</f>
        <v>0</v>
      </c>
      <c r="E82" s="9"/>
      <c r="F82" s="10"/>
      <c r="G82" s="5"/>
      <c r="H82" s="5"/>
      <c r="I82" s="5"/>
      <c r="J82" s="5"/>
      <c r="K82" s="5"/>
      <c r="L82" s="5"/>
      <c r="M82" s="5"/>
      <c r="N82" s="5"/>
    </row>
    <row r="83" spans="1:17" ht="30" customHeight="1">
      <c r="A83" s="86" t="s">
        <v>30</v>
      </c>
      <c r="B83" s="87" t="s">
        <v>102</v>
      </c>
      <c r="C83" s="91">
        <f>1.24%*(40%+10%)*8</f>
        <v>4.9599999999999998E-2</v>
      </c>
      <c r="D83" s="67">
        <f>$D$81*$C$83</f>
        <v>0</v>
      </c>
    </row>
    <row r="84" spans="1:17" ht="30" customHeight="1">
      <c r="A84" s="64" t="s">
        <v>31</v>
      </c>
      <c r="B84" s="65" t="s">
        <v>103</v>
      </c>
      <c r="C84" s="91">
        <f>(((7/30)/12)*100%)</f>
        <v>1.9444444444444445E-2</v>
      </c>
      <c r="D84" s="67">
        <f>$D$39*$C$84</f>
        <v>0</v>
      </c>
      <c r="E84" s="9"/>
    </row>
    <row r="85" spans="1:17" ht="30" customHeight="1">
      <c r="A85" s="64" t="s">
        <v>32</v>
      </c>
      <c r="B85" s="87" t="s">
        <v>104</v>
      </c>
      <c r="C85" s="91">
        <v>0.36799999999999999</v>
      </c>
      <c r="D85" s="67">
        <f>$D$84*$C$85</f>
        <v>0</v>
      </c>
      <c r="E85" s="9"/>
    </row>
    <row r="86" spans="1:17" ht="30" customHeight="1">
      <c r="A86" s="86" t="s">
        <v>33</v>
      </c>
      <c r="B86" s="87" t="s">
        <v>105</v>
      </c>
      <c r="C86" s="91">
        <f>1.94%*(40%+10%)*8</f>
        <v>7.7600000000000002E-2</v>
      </c>
      <c r="D86" s="67">
        <f>$D$84*$C$86</f>
        <v>0</v>
      </c>
      <c r="E86" s="9"/>
    </row>
    <row r="87" spans="1:17" ht="30" customHeight="1">
      <c r="A87" s="211" t="s">
        <v>22</v>
      </c>
      <c r="B87" s="211"/>
      <c r="C87" s="211"/>
      <c r="D87" s="92">
        <f>SUM(D81:D86)</f>
        <v>0</v>
      </c>
      <c r="E87" s="9"/>
      <c r="F87" s="10"/>
      <c r="G87" s="14"/>
      <c r="H87" s="14"/>
      <c r="I87" s="14"/>
      <c r="J87" s="14"/>
      <c r="K87" s="14"/>
      <c r="L87" s="14"/>
      <c r="M87" s="14"/>
      <c r="N87" s="14"/>
      <c r="O87" s="14"/>
      <c r="Q87" s="4"/>
    </row>
    <row r="88" spans="1:17" ht="30" customHeight="1">
      <c r="A88" s="76" t="s">
        <v>106</v>
      </c>
      <c r="B88" s="89"/>
      <c r="C88" s="89"/>
      <c r="D88" s="89"/>
      <c r="E88" s="9"/>
      <c r="F88" s="10"/>
      <c r="G88" s="18"/>
      <c r="H88" s="18"/>
      <c r="I88" s="18"/>
      <c r="J88" s="18"/>
      <c r="K88" s="18"/>
      <c r="L88" s="18"/>
      <c r="M88" s="18"/>
      <c r="N88" s="18"/>
      <c r="P88" s="4"/>
    </row>
    <row r="89" spans="1:17" ht="30" customHeight="1">
      <c r="A89" s="76" t="s">
        <v>75</v>
      </c>
      <c r="B89" s="70"/>
      <c r="C89" s="89"/>
      <c r="D89" s="89"/>
      <c r="E89" s="9"/>
      <c r="F89" s="10"/>
      <c r="G89" s="5"/>
      <c r="H89" s="5"/>
      <c r="I89" s="5"/>
      <c r="J89" s="5"/>
      <c r="K89" s="5"/>
      <c r="L89" s="5"/>
      <c r="M89" s="5"/>
      <c r="N89" s="5"/>
      <c r="P89" s="4"/>
    </row>
    <row r="90" spans="1:17" ht="30" customHeight="1">
      <c r="A90" s="52" t="s">
        <v>76</v>
      </c>
      <c r="B90" s="71" t="s">
        <v>69</v>
      </c>
      <c r="C90" s="52" t="s">
        <v>67</v>
      </c>
      <c r="D90" s="52" t="s">
        <v>15</v>
      </c>
      <c r="E90" s="9"/>
      <c r="F90" s="10"/>
      <c r="G90" s="25"/>
      <c r="H90" s="19"/>
    </row>
    <row r="91" spans="1:17" ht="30" customHeight="1">
      <c r="A91" s="55" t="s">
        <v>2</v>
      </c>
      <c r="B91" s="69" t="s">
        <v>95</v>
      </c>
      <c r="C91" s="94">
        <v>1E-3</v>
      </c>
      <c r="D91" s="95">
        <f>($D$46+$D$39)*((4/12)/12)*C91</f>
        <v>0</v>
      </c>
      <c r="E91" s="9"/>
      <c r="F91" s="10"/>
      <c r="G91" s="26"/>
      <c r="H91" s="19"/>
    </row>
    <row r="92" spans="1:17" ht="46.5" customHeight="1">
      <c r="A92" s="55" t="s">
        <v>4</v>
      </c>
      <c r="B92" s="96" t="s">
        <v>90</v>
      </c>
      <c r="C92" s="72">
        <f>$C$60</f>
        <v>0.36800000000000005</v>
      </c>
      <c r="D92" s="95">
        <f>$D$91*$C$92</f>
        <v>0</v>
      </c>
      <c r="E92" s="9"/>
      <c r="F92" s="10"/>
      <c r="G92" s="25"/>
      <c r="H92" s="19"/>
    </row>
    <row r="93" spans="1:17" ht="46.5" customHeight="1">
      <c r="A93" s="208" t="s">
        <v>62</v>
      </c>
      <c r="B93" s="210"/>
      <c r="C93" s="209"/>
      <c r="D93" s="97">
        <f>SUM(D91:D92)</f>
        <v>0</v>
      </c>
      <c r="E93" s="9"/>
      <c r="F93" s="10"/>
      <c r="G93" s="26"/>
      <c r="H93" s="19"/>
    </row>
    <row r="94" spans="1:17" s="20" customFormat="1" ht="30" customHeight="1">
      <c r="A94" s="89"/>
      <c r="B94" s="89"/>
      <c r="C94" s="89"/>
      <c r="D94" s="89"/>
      <c r="E94" s="9"/>
      <c r="F94" s="10"/>
    </row>
    <row r="95" spans="1:17" ht="30" customHeight="1">
      <c r="A95" s="76" t="s">
        <v>70</v>
      </c>
      <c r="B95" s="76"/>
      <c r="C95" s="76"/>
      <c r="D95" s="76"/>
      <c r="E95" s="9"/>
      <c r="F95" s="10"/>
      <c r="G95" s="20"/>
      <c r="H95" s="20"/>
    </row>
    <row r="96" spans="1:17" ht="30" customHeight="1">
      <c r="A96" s="98"/>
      <c r="B96" s="98"/>
      <c r="C96" s="99" t="s">
        <v>48</v>
      </c>
      <c r="D96" s="60">
        <f>$D$39+$C$77+$D$87+$D$93</f>
        <v>0</v>
      </c>
      <c r="E96" s="9"/>
      <c r="F96" s="10"/>
      <c r="G96" s="21"/>
      <c r="H96" s="22"/>
    </row>
    <row r="97" spans="1:14" ht="30" customHeight="1">
      <c r="A97" s="52">
        <v>5</v>
      </c>
      <c r="B97" s="100" t="s">
        <v>49</v>
      </c>
      <c r="C97" s="63" t="s">
        <v>50</v>
      </c>
      <c r="D97" s="101" t="s">
        <v>15</v>
      </c>
      <c r="E97" s="9"/>
      <c r="F97" s="10"/>
      <c r="G97" s="23"/>
      <c r="H97" s="19"/>
    </row>
    <row r="98" spans="1:14" ht="30" customHeight="1">
      <c r="A98" s="102" t="s">
        <v>2</v>
      </c>
      <c r="B98" s="103" t="s">
        <v>51</v>
      </c>
      <c r="C98" s="104">
        <v>4.4900000000000002E-2</v>
      </c>
      <c r="D98" s="92">
        <f>$D$96*$C$98</f>
        <v>0</v>
      </c>
      <c r="E98" s="9"/>
      <c r="F98" s="10"/>
      <c r="G98" s="24"/>
      <c r="H98" s="19"/>
    </row>
    <row r="99" spans="1:14" ht="30" customHeight="1">
      <c r="A99" s="63" t="s">
        <v>4</v>
      </c>
      <c r="B99" s="103" t="s">
        <v>52</v>
      </c>
      <c r="C99" s="105">
        <v>3.0700000000000002E-2</v>
      </c>
      <c r="D99" s="92">
        <f>$C$99*($D$96+$D$98)</f>
        <v>0</v>
      </c>
      <c r="E99" s="9"/>
      <c r="F99" s="10"/>
      <c r="G99" s="24"/>
      <c r="H99" s="22"/>
    </row>
    <row r="100" spans="1:14" ht="30" customHeight="1">
      <c r="A100" s="51"/>
      <c r="B100" s="106"/>
      <c r="C100" s="107" t="s">
        <v>53</v>
      </c>
      <c r="D100" s="92">
        <f>($D$96+$D$98+$D$99)/(1-$C$101)</f>
        <v>0</v>
      </c>
    </row>
    <row r="101" spans="1:14" ht="30" customHeight="1">
      <c r="A101" s="108" t="s">
        <v>30</v>
      </c>
      <c r="B101" s="109" t="s">
        <v>54</v>
      </c>
      <c r="C101" s="110">
        <f>SUM(C102:C103)</f>
        <v>0.14250000000000002</v>
      </c>
      <c r="D101" s="92">
        <f>$C$101*$D$100</f>
        <v>0</v>
      </c>
    </row>
    <row r="102" spans="1:14" ht="30" customHeight="1">
      <c r="A102" s="55"/>
      <c r="B102" s="69" t="s">
        <v>96</v>
      </c>
      <c r="C102" s="66">
        <v>9.2499999999999999E-2</v>
      </c>
      <c r="D102" s="111">
        <f>$C$102*$D$100</f>
        <v>0</v>
      </c>
    </row>
    <row r="103" spans="1:14" ht="30" customHeight="1">
      <c r="A103" s="112"/>
      <c r="B103" s="69" t="s">
        <v>55</v>
      </c>
      <c r="C103" s="94">
        <v>0.05</v>
      </c>
      <c r="D103" s="111">
        <f>$C$103*$D$100</f>
        <v>0</v>
      </c>
      <c r="E103" s="9"/>
      <c r="F103" s="10"/>
      <c r="G103" s="5"/>
      <c r="H103" s="5"/>
      <c r="I103" s="5"/>
      <c r="J103" s="5"/>
      <c r="K103" s="5"/>
      <c r="L103" s="5"/>
      <c r="M103" s="5"/>
      <c r="N103" s="5"/>
    </row>
    <row r="104" spans="1:14" ht="30" customHeight="1">
      <c r="A104" s="228" t="s">
        <v>43</v>
      </c>
      <c r="B104" s="228"/>
      <c r="C104" s="228"/>
      <c r="D104" s="113">
        <f>$D$98+$D$99+$D$101</f>
        <v>0</v>
      </c>
    </row>
    <row r="105" spans="1:14" ht="30" customHeight="1">
      <c r="A105" s="70"/>
      <c r="B105" s="70"/>
      <c r="C105" s="70"/>
      <c r="D105" s="70"/>
      <c r="E105" s="9"/>
      <c r="F105" s="10"/>
    </row>
    <row r="106" spans="1:14" ht="30" customHeight="1">
      <c r="A106" s="76" t="s">
        <v>56</v>
      </c>
      <c r="B106" s="76"/>
      <c r="C106" s="76"/>
      <c r="D106" s="76"/>
      <c r="E106" s="9"/>
      <c r="F106" s="10"/>
    </row>
    <row r="107" spans="1:14" ht="30" customHeight="1">
      <c r="A107" s="52"/>
      <c r="B107" s="114" t="s">
        <v>57</v>
      </c>
      <c r="C107" s="114" t="s">
        <v>15</v>
      </c>
      <c r="D107" s="50"/>
      <c r="E107" s="9"/>
      <c r="F107" s="10"/>
    </row>
    <row r="108" spans="1:14" ht="30" customHeight="1">
      <c r="A108" s="55" t="s">
        <v>2</v>
      </c>
      <c r="B108" s="69" t="s">
        <v>58</v>
      </c>
      <c r="C108" s="111">
        <f>$D$39</f>
        <v>0</v>
      </c>
      <c r="D108" s="50"/>
      <c r="E108" s="9"/>
      <c r="F108" s="10"/>
    </row>
    <row r="109" spans="1:14" ht="30" customHeight="1">
      <c r="A109" s="55" t="s">
        <v>4</v>
      </c>
      <c r="B109" s="69" t="s">
        <v>59</v>
      </c>
      <c r="C109" s="111">
        <f>$C$77</f>
        <v>0</v>
      </c>
      <c r="D109" s="50"/>
      <c r="E109" s="9"/>
      <c r="F109" s="10"/>
    </row>
    <row r="110" spans="1:14" ht="30" customHeight="1">
      <c r="A110" s="55" t="s">
        <v>30</v>
      </c>
      <c r="B110" s="69" t="s">
        <v>60</v>
      </c>
      <c r="C110" s="111">
        <f>$D$87</f>
        <v>0</v>
      </c>
      <c r="D110" s="50"/>
      <c r="E110" s="9"/>
      <c r="F110" s="10"/>
    </row>
    <row r="111" spans="1:14" ht="30" customHeight="1">
      <c r="A111" s="55" t="s">
        <v>31</v>
      </c>
      <c r="B111" s="69" t="s">
        <v>78</v>
      </c>
      <c r="C111" s="111">
        <f>$D$93</f>
        <v>0</v>
      </c>
      <c r="D111" s="50"/>
    </row>
    <row r="112" spans="1:14" ht="30" customHeight="1">
      <c r="A112" s="65"/>
      <c r="B112" s="115" t="s">
        <v>79</v>
      </c>
      <c r="C112" s="92">
        <f>SUM($C$108,$C$109,$C$110,$C$111)</f>
        <v>0</v>
      </c>
      <c r="D112" s="50"/>
    </row>
    <row r="113" spans="1:4" ht="30" customHeight="1">
      <c r="A113" s="116" t="s">
        <v>32</v>
      </c>
      <c r="B113" s="117" t="s">
        <v>77</v>
      </c>
      <c r="C113" s="111">
        <f>$D$104</f>
        <v>0</v>
      </c>
      <c r="D113" s="50"/>
    </row>
    <row r="114" spans="1:4" ht="30" customHeight="1">
      <c r="A114" s="65"/>
      <c r="B114" s="115" t="s">
        <v>61</v>
      </c>
      <c r="C114" s="92">
        <f>$C$112+$C$113</f>
        <v>0</v>
      </c>
      <c r="D114" s="50"/>
    </row>
    <row r="115" spans="1:4" ht="30" customHeight="1">
      <c r="A115" s="50"/>
      <c r="B115" s="50"/>
      <c r="C115" s="50"/>
      <c r="D115" s="50"/>
    </row>
    <row r="116" spans="1:4" ht="16">
      <c r="A116" s="217" t="s">
        <v>97</v>
      </c>
      <c r="B116" s="217"/>
      <c r="C116" s="118">
        <f>C114</f>
        <v>0</v>
      </c>
      <c r="D116" s="50"/>
    </row>
    <row r="117" spans="1:4" ht="16">
      <c r="A117" s="217" t="s">
        <v>148</v>
      </c>
      <c r="B117" s="217"/>
      <c r="C117" s="118">
        <f>C116*11</f>
        <v>0</v>
      </c>
      <c r="D117" s="50"/>
    </row>
    <row r="118" spans="1:4" ht="16">
      <c r="A118" s="50"/>
      <c r="B118" s="50"/>
      <c r="C118" s="50"/>
      <c r="D118" s="50"/>
    </row>
    <row r="119" spans="1:4" ht="16">
      <c r="A119" s="50"/>
      <c r="B119" s="33"/>
      <c r="C119" s="190"/>
      <c r="D119" s="50"/>
    </row>
    <row r="120" spans="1:4" ht="16">
      <c r="A120" s="50"/>
      <c r="B120" s="33"/>
      <c r="C120" s="191"/>
      <c r="D120" s="50"/>
    </row>
  </sheetData>
  <mergeCells count="26">
    <mergeCell ref="A116:B116"/>
    <mergeCell ref="A117:B117"/>
    <mergeCell ref="A104:C104"/>
    <mergeCell ref="A39:C39"/>
    <mergeCell ref="A41:D41"/>
    <mergeCell ref="A42:D42"/>
    <mergeCell ref="A46:B46"/>
    <mergeCell ref="A48:B48"/>
    <mergeCell ref="A50:D50"/>
    <mergeCell ref="A60:B60"/>
    <mergeCell ref="B70:C70"/>
    <mergeCell ref="A71:C71"/>
    <mergeCell ref="A87:C87"/>
    <mergeCell ref="A93:C93"/>
    <mergeCell ref="A29:D29"/>
    <mergeCell ref="A1:D1"/>
    <mergeCell ref="A7:D7"/>
    <mergeCell ref="A9:D9"/>
    <mergeCell ref="A10:D10"/>
    <mergeCell ref="A11:D11"/>
    <mergeCell ref="A12:D12"/>
    <mergeCell ref="A23:D23"/>
    <mergeCell ref="C24:D24"/>
    <mergeCell ref="C25:D25"/>
    <mergeCell ref="C26:D26"/>
    <mergeCell ref="C27:D27"/>
  </mergeCells>
  <pageMargins left="1.3779527559055118" right="0.78740157480314965" top="1.0236220472440944" bottom="0.78740157480314965" header="0.51181102362204722" footer="0.51181102362204722"/>
  <pageSetup paperSize="9" scale="55" firstPageNumber="0" fitToHeight="0" orientation="portrait" verticalDpi="598" r:id="rId1"/>
  <headerFooter differentOddEven="1">
    <oddHeader>&amp;R&amp;G</oddHeader>
  </headerFooter>
  <rowBreaks count="1" manualBreakCount="1">
    <brk id="49" max="3" man="1"/>
  </rowBreaks>
  <colBreaks count="1" manualBreakCount="1">
    <brk id="4" max="1048575" man="1"/>
  </col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120"/>
  <sheetViews>
    <sheetView view="pageBreakPreview" topLeftCell="A98" zoomScale="85" zoomScaleNormal="100" zoomScaleSheetLayoutView="85" zoomScalePageLayoutView="55" workbookViewId="0">
      <selection activeCell="C25" sqref="C25:D25"/>
    </sheetView>
  </sheetViews>
  <sheetFormatPr defaultColWidth="9.1796875" defaultRowHeight="14.5"/>
  <cols>
    <col min="1" max="1" width="9.1796875" style="3"/>
    <col min="2" max="2" width="75.453125" style="3" customWidth="1"/>
    <col min="3" max="3" width="31.1796875" style="3" bestFit="1" customWidth="1"/>
    <col min="4" max="4" width="32.81640625" style="3" customWidth="1"/>
    <col min="5" max="5" width="17.1796875" style="1" customWidth="1"/>
    <col min="6" max="6" width="18.453125" style="2" customWidth="1"/>
    <col min="7" max="7" width="31.54296875" style="3" customWidth="1"/>
    <col min="8" max="16384" width="9.1796875" style="3"/>
  </cols>
  <sheetData>
    <row r="1" spans="1:6">
      <c r="A1" s="33"/>
      <c r="B1" s="33"/>
      <c r="C1" s="33"/>
      <c r="D1" s="33"/>
    </row>
    <row r="2" spans="1:6">
      <c r="A2" s="33"/>
      <c r="B2" s="33"/>
      <c r="C2" s="33"/>
      <c r="D2" s="33"/>
    </row>
    <row r="3" spans="1:6">
      <c r="A3" s="33"/>
      <c r="B3" s="33"/>
      <c r="C3" s="33"/>
      <c r="D3" s="33"/>
    </row>
    <row r="4" spans="1:6">
      <c r="A4" s="33"/>
      <c r="B4" s="33"/>
      <c r="C4" s="33"/>
      <c r="D4" s="33"/>
    </row>
    <row r="5" spans="1:6">
      <c r="A5" s="248"/>
      <c r="B5" s="248"/>
      <c r="C5" s="248"/>
      <c r="D5" s="248"/>
    </row>
    <row r="6" spans="1:6">
      <c r="A6" s="248"/>
      <c r="B6" s="248"/>
      <c r="C6" s="248"/>
      <c r="D6" s="248"/>
    </row>
    <row r="7" spans="1:6">
      <c r="A7" s="33"/>
      <c r="B7" s="33"/>
      <c r="C7" s="33"/>
      <c r="D7" s="33"/>
    </row>
    <row r="8" spans="1:6" ht="15">
      <c r="A8" s="213" t="s">
        <v>147</v>
      </c>
      <c r="B8" s="213"/>
      <c r="C8" s="213"/>
      <c r="D8" s="213"/>
    </row>
    <row r="9" spans="1:6" ht="15">
      <c r="A9" s="213"/>
      <c r="B9" s="213"/>
      <c r="C9" s="213"/>
      <c r="D9" s="213"/>
    </row>
    <row r="10" spans="1:6" ht="15.75" customHeight="1">
      <c r="A10" s="213"/>
      <c r="B10" s="213"/>
      <c r="C10" s="213"/>
      <c r="D10" s="213"/>
    </row>
    <row r="11" spans="1:6" s="4" customFormat="1" ht="29.25" customHeight="1">
      <c r="A11" s="213" t="s">
        <v>132</v>
      </c>
      <c r="B11" s="213"/>
      <c r="C11" s="213"/>
      <c r="D11" s="213"/>
      <c r="E11" s="1"/>
      <c r="F11" s="2"/>
    </row>
    <row r="12" spans="1:6" ht="30" customHeight="1">
      <c r="A12" s="33"/>
      <c r="B12" s="33"/>
      <c r="C12" s="33"/>
      <c r="D12" s="33"/>
    </row>
    <row r="13" spans="1:6" ht="30" customHeight="1">
      <c r="A13" s="34" t="s">
        <v>1</v>
      </c>
      <c r="B13" s="35"/>
      <c r="C13" s="36"/>
      <c r="D13" s="33"/>
    </row>
    <row r="14" spans="1:6" ht="30" customHeight="1">
      <c r="A14" s="37" t="s">
        <v>2</v>
      </c>
      <c r="B14" s="38" t="s">
        <v>3</v>
      </c>
      <c r="C14" s="39" t="s">
        <v>65</v>
      </c>
      <c r="D14" s="33"/>
    </row>
    <row r="15" spans="1:6" ht="30" customHeight="1">
      <c r="A15" s="37" t="s">
        <v>4</v>
      </c>
      <c r="B15" s="38" t="s">
        <v>5</v>
      </c>
      <c r="C15" s="40" t="s">
        <v>64</v>
      </c>
      <c r="D15" s="33"/>
    </row>
    <row r="16" spans="1:6" s="6" customFormat="1" ht="30" customHeight="1">
      <c r="A16" s="41"/>
      <c r="B16" s="42"/>
      <c r="C16" s="43"/>
      <c r="D16" s="44"/>
      <c r="E16" s="1"/>
      <c r="F16" s="2"/>
    </row>
    <row r="17" spans="1:16" ht="30" customHeight="1">
      <c r="A17" s="36" t="s">
        <v>6</v>
      </c>
      <c r="B17" s="36"/>
      <c r="C17" s="36"/>
      <c r="D17" s="36"/>
    </row>
    <row r="18" spans="1:16" s="7" customFormat="1" ht="30" customHeight="1">
      <c r="A18" s="45"/>
      <c r="B18" s="45" t="s">
        <v>7</v>
      </c>
      <c r="C18" s="46"/>
      <c r="D18" s="46"/>
      <c r="E18" s="1"/>
      <c r="F18" s="2"/>
    </row>
    <row r="19" spans="1:16" s="8" customFormat="1" ht="30" customHeight="1">
      <c r="A19" s="37"/>
      <c r="B19" s="37" t="s">
        <v>8</v>
      </c>
      <c r="C19" s="47"/>
      <c r="D19" s="47"/>
      <c r="E19" s="1"/>
      <c r="F19" s="2"/>
    </row>
    <row r="20" spans="1:16" ht="30" customHeight="1">
      <c r="A20" s="33"/>
      <c r="B20" s="33"/>
      <c r="C20" s="33"/>
      <c r="D20" s="33"/>
    </row>
    <row r="21" spans="1:16" ht="30" customHeight="1">
      <c r="A21" s="36" t="s">
        <v>9</v>
      </c>
      <c r="B21" s="36"/>
      <c r="C21" s="36"/>
      <c r="D21" s="36"/>
      <c r="E21" s="9"/>
      <c r="F21" s="10"/>
      <c r="G21" s="5"/>
      <c r="H21" s="5"/>
      <c r="I21" s="5"/>
      <c r="J21" s="5"/>
      <c r="K21" s="5"/>
      <c r="L21" s="5"/>
      <c r="M21" s="5"/>
      <c r="N21" s="5"/>
    </row>
    <row r="22" spans="1:16" ht="30" customHeight="1">
      <c r="A22" s="218" t="s">
        <v>10</v>
      </c>
      <c r="B22" s="218"/>
      <c r="C22" s="218"/>
      <c r="D22" s="218"/>
    </row>
    <row r="23" spans="1:16" ht="30" customHeight="1">
      <c r="A23" s="37">
        <v>1</v>
      </c>
      <c r="B23" s="48" t="s">
        <v>11</v>
      </c>
      <c r="C23" s="221" t="s">
        <v>115</v>
      </c>
      <c r="D23" s="222"/>
    </row>
    <row r="24" spans="1:16" ht="30" customHeight="1">
      <c r="A24" s="37">
        <v>2</v>
      </c>
      <c r="B24" s="48" t="s">
        <v>12</v>
      </c>
      <c r="C24" s="223" t="s">
        <v>151</v>
      </c>
      <c r="D24" s="224"/>
    </row>
    <row r="25" spans="1:16" ht="31.5" customHeight="1">
      <c r="A25" s="37">
        <v>3</v>
      </c>
      <c r="B25" s="48" t="s">
        <v>63</v>
      </c>
      <c r="C25" s="225"/>
      <c r="D25" s="226"/>
    </row>
    <row r="26" spans="1:16" ht="30" customHeight="1">
      <c r="A26" s="37">
        <v>4</v>
      </c>
      <c r="B26" s="49" t="s">
        <v>0</v>
      </c>
      <c r="C26" s="229"/>
      <c r="D26" s="229"/>
    </row>
    <row r="27" spans="1:16" ht="30" customHeight="1">
      <c r="A27" s="36"/>
      <c r="B27" s="36"/>
      <c r="C27" s="36"/>
      <c r="D27" s="50"/>
      <c r="P27" s="4"/>
    </row>
    <row r="28" spans="1:16" ht="30" customHeight="1">
      <c r="A28" s="230" t="s">
        <v>13</v>
      </c>
      <c r="B28" s="230"/>
      <c r="C28" s="230"/>
      <c r="D28" s="230"/>
      <c r="P28" s="4"/>
    </row>
    <row r="29" spans="1:16" ht="30" customHeight="1">
      <c r="A29" s="36"/>
      <c r="B29" s="36"/>
      <c r="C29" s="36"/>
      <c r="D29" s="36"/>
      <c r="E29" s="9"/>
      <c r="F29" s="10"/>
      <c r="G29" s="5"/>
      <c r="H29" s="5"/>
      <c r="I29" s="5"/>
      <c r="J29" s="5"/>
      <c r="K29" s="5"/>
      <c r="L29" s="5"/>
      <c r="M29" s="5"/>
      <c r="N29" s="5"/>
      <c r="P29" s="4"/>
    </row>
    <row r="30" spans="1:16" ht="30" customHeight="1">
      <c r="A30" s="51">
        <v>1</v>
      </c>
      <c r="B30" s="51" t="s">
        <v>14</v>
      </c>
      <c r="C30" s="52" t="s">
        <v>67</v>
      </c>
      <c r="D30" s="52" t="s">
        <v>15</v>
      </c>
      <c r="E30" s="9"/>
      <c r="F30" s="10"/>
      <c r="G30" s="5"/>
      <c r="H30" s="5"/>
      <c r="I30" s="5"/>
      <c r="J30" s="5"/>
      <c r="K30" s="5"/>
      <c r="L30" s="5"/>
      <c r="M30" s="5"/>
      <c r="N30" s="5"/>
      <c r="P30" s="4"/>
    </row>
    <row r="31" spans="1:16" s="8" customFormat="1" ht="30" customHeight="1">
      <c r="A31" s="53" t="s">
        <v>2</v>
      </c>
      <c r="B31" s="54" t="s">
        <v>0</v>
      </c>
      <c r="C31" s="55" t="s">
        <v>71</v>
      </c>
      <c r="D31" s="56">
        <f>C26</f>
        <v>0</v>
      </c>
      <c r="E31" s="1"/>
      <c r="F31" s="2"/>
    </row>
    <row r="32" spans="1:16" s="8" customFormat="1" ht="30" customHeight="1">
      <c r="A32" s="53" t="s">
        <v>4</v>
      </c>
      <c r="B32" s="54" t="s">
        <v>16</v>
      </c>
      <c r="C32" s="57">
        <v>0</v>
      </c>
      <c r="D32" s="58">
        <f>C32*D31</f>
        <v>0</v>
      </c>
      <c r="E32" s="1"/>
      <c r="F32" s="2"/>
    </row>
    <row r="33" spans="1:16" s="8" customFormat="1" ht="30" customHeight="1">
      <c r="A33" s="53" t="s">
        <v>30</v>
      </c>
      <c r="B33" s="54" t="s">
        <v>80</v>
      </c>
      <c r="C33" s="59">
        <v>0</v>
      </c>
      <c r="D33" s="56">
        <v>0</v>
      </c>
      <c r="E33" s="1"/>
      <c r="F33" s="2"/>
    </row>
    <row r="34" spans="1:16" s="8" customFormat="1" ht="30" customHeight="1">
      <c r="A34" s="53" t="s">
        <v>31</v>
      </c>
      <c r="B34" s="54" t="s">
        <v>81</v>
      </c>
      <c r="C34" s="59">
        <v>0</v>
      </c>
      <c r="D34" s="56">
        <v>0</v>
      </c>
      <c r="E34" s="1"/>
      <c r="F34" s="2"/>
    </row>
    <row r="35" spans="1:16" s="8" customFormat="1" ht="30" customHeight="1">
      <c r="A35" s="53" t="s">
        <v>32</v>
      </c>
      <c r="B35" s="54" t="s">
        <v>82</v>
      </c>
      <c r="C35" s="59">
        <v>0</v>
      </c>
      <c r="D35" s="56">
        <v>0</v>
      </c>
      <c r="E35" s="1"/>
      <c r="F35" s="2"/>
    </row>
    <row r="36" spans="1:16" s="8" customFormat="1" ht="30" customHeight="1">
      <c r="A36" s="53" t="s">
        <v>33</v>
      </c>
      <c r="B36" s="54" t="s">
        <v>83</v>
      </c>
      <c r="C36" s="59">
        <v>0</v>
      </c>
      <c r="D36" s="56">
        <v>0</v>
      </c>
      <c r="E36" s="1"/>
      <c r="F36" s="2"/>
    </row>
    <row r="37" spans="1:16" ht="30" customHeight="1">
      <c r="A37" s="55" t="s">
        <v>35</v>
      </c>
      <c r="B37" s="54" t="s">
        <v>84</v>
      </c>
      <c r="C37" s="59">
        <v>0</v>
      </c>
      <c r="D37" s="56">
        <v>0</v>
      </c>
    </row>
    <row r="38" spans="1:16" ht="30" customHeight="1">
      <c r="A38" s="208" t="s">
        <v>17</v>
      </c>
      <c r="B38" s="210"/>
      <c r="C38" s="209"/>
      <c r="D38" s="60">
        <f>SUM(D31:D37)</f>
        <v>0</v>
      </c>
    </row>
    <row r="39" spans="1:16" ht="30" customHeight="1">
      <c r="A39" s="61"/>
      <c r="B39" s="61"/>
      <c r="C39" s="61"/>
      <c r="D39" s="62"/>
    </row>
    <row r="40" spans="1:16" ht="30" customHeight="1">
      <c r="A40" s="214" t="s">
        <v>18</v>
      </c>
      <c r="B40" s="214"/>
      <c r="C40" s="214"/>
      <c r="D40" s="214"/>
      <c r="P40" s="4"/>
    </row>
    <row r="41" spans="1:16" ht="30" customHeight="1">
      <c r="A41" s="215" t="s">
        <v>93</v>
      </c>
      <c r="B41" s="215"/>
      <c r="C41" s="215"/>
      <c r="D41" s="215"/>
      <c r="P41" s="4"/>
    </row>
    <row r="42" spans="1:16" ht="30" customHeight="1">
      <c r="A42" s="52" t="s">
        <v>19</v>
      </c>
      <c r="B42" s="51" t="s">
        <v>20</v>
      </c>
      <c r="C42" s="63" t="s">
        <v>21</v>
      </c>
      <c r="D42" s="63" t="s">
        <v>15</v>
      </c>
      <c r="E42" s="9"/>
      <c r="F42" s="10"/>
      <c r="G42" s="5"/>
      <c r="H42" s="5"/>
      <c r="I42" s="5"/>
      <c r="J42" s="5"/>
      <c r="K42" s="5"/>
      <c r="L42" s="5"/>
      <c r="M42" s="5"/>
      <c r="N42" s="5"/>
      <c r="P42" s="4"/>
    </row>
    <row r="43" spans="1:16" ht="30" customHeight="1">
      <c r="A43" s="64" t="s">
        <v>2</v>
      </c>
      <c r="B43" s="65" t="s">
        <v>92</v>
      </c>
      <c r="C43" s="66">
        <v>8.3299999999999999E-2</v>
      </c>
      <c r="D43" s="67">
        <f>$C$43*$D$38</f>
        <v>0</v>
      </c>
      <c r="E43" s="9"/>
      <c r="F43" s="10"/>
      <c r="G43" s="5"/>
      <c r="H43" s="5"/>
      <c r="I43" s="5"/>
      <c r="J43" s="5"/>
      <c r="K43" s="5"/>
      <c r="L43" s="5"/>
      <c r="M43" s="5"/>
      <c r="N43" s="5"/>
      <c r="P43" s="4"/>
    </row>
    <row r="44" spans="1:16" ht="30" customHeight="1">
      <c r="A44" s="64" t="s">
        <v>4</v>
      </c>
      <c r="B44" s="65" t="s">
        <v>91</v>
      </c>
      <c r="C44" s="66">
        <v>0.121</v>
      </c>
      <c r="D44" s="67">
        <f>$C$44*$D$38</f>
        <v>0</v>
      </c>
    </row>
    <row r="45" spans="1:16" ht="30" customHeight="1">
      <c r="A45" s="208" t="s">
        <v>72</v>
      </c>
      <c r="B45" s="209"/>
      <c r="C45" s="68">
        <f>SUM(C43:C44)</f>
        <v>0.20429999999999998</v>
      </c>
      <c r="D45" s="60">
        <f>SUM(D43:D44)</f>
        <v>0</v>
      </c>
    </row>
    <row r="46" spans="1:16" ht="36.75" customHeight="1">
      <c r="A46" s="64" t="s">
        <v>30</v>
      </c>
      <c r="B46" s="69" t="s">
        <v>98</v>
      </c>
      <c r="C46" s="66">
        <v>7.8200000000000006E-2</v>
      </c>
      <c r="D46" s="60">
        <f>$C$46*$D$38</f>
        <v>0</v>
      </c>
    </row>
    <row r="47" spans="1:16" s="11" customFormat="1" ht="30" customHeight="1">
      <c r="A47" s="227" t="s">
        <v>62</v>
      </c>
      <c r="B47" s="220"/>
      <c r="C47" s="68">
        <f>SUM(C45:C46)</f>
        <v>0.28249999999999997</v>
      </c>
      <c r="D47" s="60">
        <f>D45+D46</f>
        <v>0</v>
      </c>
      <c r="E47" s="1"/>
      <c r="F47" s="2"/>
    </row>
    <row r="48" spans="1:16" ht="30" customHeight="1">
      <c r="A48" s="70"/>
      <c r="B48" s="70"/>
      <c r="C48" s="70"/>
      <c r="D48" s="70"/>
    </row>
    <row r="49" spans="1:16" ht="29.25" customHeight="1">
      <c r="A49" s="214" t="s">
        <v>23</v>
      </c>
      <c r="B49" s="214"/>
      <c r="C49" s="214"/>
      <c r="D49" s="214"/>
      <c r="E49" s="9"/>
      <c r="F49" s="10"/>
      <c r="G49" s="5"/>
      <c r="H49" s="5"/>
      <c r="I49" s="5"/>
      <c r="J49" s="5"/>
      <c r="K49" s="5"/>
      <c r="L49" s="5"/>
      <c r="M49" s="5"/>
      <c r="N49" s="5"/>
    </row>
    <row r="50" spans="1:16" ht="30" customHeight="1">
      <c r="A50" s="76"/>
      <c r="B50" s="76"/>
      <c r="C50" s="186"/>
      <c r="D50" s="187"/>
      <c r="E50" s="9"/>
      <c r="F50" s="10"/>
      <c r="G50" s="5"/>
      <c r="H50" s="5"/>
      <c r="I50" s="5"/>
      <c r="J50" s="5"/>
      <c r="K50" s="5"/>
      <c r="L50" s="5"/>
      <c r="M50" s="5"/>
      <c r="N50" s="5"/>
    </row>
    <row r="51" spans="1:16" ht="30" customHeight="1">
      <c r="A51" s="52" t="s">
        <v>25</v>
      </c>
      <c r="B51" s="71" t="s">
        <v>26</v>
      </c>
      <c r="C51" s="52" t="s">
        <v>27</v>
      </c>
      <c r="D51" s="52" t="s">
        <v>15</v>
      </c>
    </row>
    <row r="52" spans="1:16" ht="30" customHeight="1">
      <c r="A52" s="55" t="s">
        <v>2</v>
      </c>
      <c r="B52" s="65" t="s">
        <v>28</v>
      </c>
      <c r="C52" s="72">
        <v>0.2</v>
      </c>
      <c r="D52" s="67">
        <f>$C$52*($D$38+$D$45)</f>
        <v>0</v>
      </c>
    </row>
    <row r="53" spans="1:16" ht="30" customHeight="1">
      <c r="A53" s="55" t="s">
        <v>4</v>
      </c>
      <c r="B53" s="65" t="s">
        <v>29</v>
      </c>
      <c r="C53" s="72">
        <v>2.5000000000000001E-2</v>
      </c>
      <c r="D53" s="67">
        <f>$C$53*($D$38+$D$45)</f>
        <v>0</v>
      </c>
      <c r="M53" s="4"/>
    </row>
    <row r="54" spans="1:16" ht="30" customHeight="1">
      <c r="A54" s="55" t="s">
        <v>30</v>
      </c>
      <c r="B54" s="65" t="s">
        <v>87</v>
      </c>
      <c r="C54" s="73">
        <v>0.03</v>
      </c>
      <c r="D54" s="67">
        <f>$C$54*($D$38+$D$45)</f>
        <v>0</v>
      </c>
      <c r="M54" s="4"/>
    </row>
    <row r="55" spans="1:16" ht="30" customHeight="1">
      <c r="A55" s="55" t="s">
        <v>31</v>
      </c>
      <c r="B55" s="65" t="s">
        <v>85</v>
      </c>
      <c r="C55" s="72">
        <v>1.4999999999999999E-2</v>
      </c>
      <c r="D55" s="67">
        <f>$C$55*($D$38+$D$45)</f>
        <v>0</v>
      </c>
      <c r="M55" s="4"/>
    </row>
    <row r="56" spans="1:16" ht="30" customHeight="1">
      <c r="A56" s="55" t="s">
        <v>32</v>
      </c>
      <c r="B56" s="65" t="s">
        <v>86</v>
      </c>
      <c r="C56" s="72">
        <v>0.01</v>
      </c>
      <c r="D56" s="67">
        <f>$C$56*($D$38+$D$45)</f>
        <v>0</v>
      </c>
      <c r="M56" s="4"/>
    </row>
    <row r="57" spans="1:16" ht="30" customHeight="1">
      <c r="A57" s="53" t="s">
        <v>33</v>
      </c>
      <c r="B57" s="74" t="s">
        <v>34</v>
      </c>
      <c r="C57" s="72">
        <v>6.0000000000000001E-3</v>
      </c>
      <c r="D57" s="67">
        <f>$C$57*($D$38+$D$45)</f>
        <v>0</v>
      </c>
      <c r="M57" s="4"/>
    </row>
    <row r="58" spans="1:16" ht="30" customHeight="1">
      <c r="A58" s="55" t="s">
        <v>35</v>
      </c>
      <c r="B58" s="65" t="s">
        <v>36</v>
      </c>
      <c r="C58" s="72">
        <v>2E-3</v>
      </c>
      <c r="D58" s="67">
        <f>$C$58*($D$38+$D$45)</f>
        <v>0</v>
      </c>
      <c r="M58" s="4"/>
    </row>
    <row r="59" spans="1:16" ht="30" customHeight="1">
      <c r="A59" s="53" t="s">
        <v>37</v>
      </c>
      <c r="B59" s="74" t="s">
        <v>38</v>
      </c>
      <c r="C59" s="72">
        <v>0.08</v>
      </c>
      <c r="D59" s="67">
        <f>$C$59*($D$38+$D$45)</f>
        <v>0</v>
      </c>
      <c r="M59" s="4"/>
    </row>
    <row r="60" spans="1:16" ht="30" customHeight="1">
      <c r="A60" s="219" t="s">
        <v>22</v>
      </c>
      <c r="B60" s="220"/>
      <c r="C60" s="75">
        <f>SUM(C52:C59)</f>
        <v>0.36800000000000005</v>
      </c>
      <c r="D60" s="60">
        <f>SUM(D52:D59)</f>
        <v>0</v>
      </c>
      <c r="E60" s="9"/>
      <c r="P60" s="4"/>
    </row>
    <row r="61" spans="1:16" s="12" customFormat="1" ht="30" customHeight="1">
      <c r="A61" s="70"/>
      <c r="B61" s="70"/>
      <c r="C61" s="70"/>
      <c r="D61" s="70"/>
      <c r="E61" s="9"/>
      <c r="F61" s="2"/>
    </row>
    <row r="62" spans="1:16" ht="30" customHeight="1">
      <c r="A62" s="76" t="s">
        <v>39</v>
      </c>
      <c r="B62" s="76"/>
      <c r="C62" s="70"/>
      <c r="D62" s="70"/>
      <c r="E62" s="9"/>
      <c r="P62" s="12"/>
    </row>
    <row r="63" spans="1:16" ht="30" customHeight="1">
      <c r="A63" s="63" t="s">
        <v>40</v>
      </c>
      <c r="B63" s="71" t="s">
        <v>41</v>
      </c>
      <c r="C63" s="52" t="s">
        <v>24</v>
      </c>
      <c r="D63" s="52" t="s">
        <v>15</v>
      </c>
      <c r="E63" s="9"/>
      <c r="P63" s="12"/>
    </row>
    <row r="64" spans="1:16" ht="30" customHeight="1">
      <c r="A64" s="55" t="s">
        <v>2</v>
      </c>
      <c r="B64" s="77" t="s">
        <v>42</v>
      </c>
      <c r="C64" s="78"/>
      <c r="D64" s="79">
        <f>$C$64*2*22</f>
        <v>0</v>
      </c>
      <c r="E64" s="9"/>
      <c r="P64" s="12"/>
    </row>
    <row r="65" spans="1:16" ht="30" customHeight="1">
      <c r="A65" s="55" t="s">
        <v>4</v>
      </c>
      <c r="B65" s="80" t="s">
        <v>73</v>
      </c>
      <c r="C65" s="202"/>
      <c r="D65" s="67">
        <f>($C$65*22)-(($C$65*22)*20%)</f>
        <v>0</v>
      </c>
    </row>
    <row r="66" spans="1:16" ht="30" customHeight="1">
      <c r="A66" s="55" t="s">
        <v>30</v>
      </c>
      <c r="B66" s="80" t="s">
        <v>68</v>
      </c>
      <c r="C66" s="79"/>
      <c r="D66" s="79"/>
    </row>
    <row r="67" spans="1:16" ht="30" customHeight="1">
      <c r="A67" s="55" t="s">
        <v>31</v>
      </c>
      <c r="B67" s="81" t="s">
        <v>88</v>
      </c>
      <c r="C67" s="82"/>
      <c r="D67" s="82"/>
    </row>
    <row r="68" spans="1:16" ht="30" customHeight="1">
      <c r="A68" s="55" t="s">
        <v>32</v>
      </c>
      <c r="B68" s="81" t="s">
        <v>99</v>
      </c>
      <c r="C68" s="83"/>
      <c r="D68" s="82">
        <f>284*C68</f>
        <v>0</v>
      </c>
    </row>
    <row r="69" spans="1:16" ht="30" customHeight="1">
      <c r="A69" s="55" t="s">
        <v>33</v>
      </c>
      <c r="B69" s="81" t="s">
        <v>89</v>
      </c>
      <c r="C69" s="83"/>
      <c r="D69" s="82"/>
    </row>
    <row r="70" spans="1:16" ht="30" customHeight="1">
      <c r="A70" s="81"/>
      <c r="B70" s="219" t="s">
        <v>43</v>
      </c>
      <c r="C70" s="220"/>
      <c r="D70" s="84">
        <f>SUM(D64:D69)</f>
        <v>0</v>
      </c>
    </row>
    <row r="71" spans="1:16" ht="30" customHeight="1">
      <c r="A71" s="212"/>
      <c r="B71" s="212"/>
      <c r="C71" s="212"/>
      <c r="D71" s="85"/>
      <c r="E71" s="9"/>
      <c r="F71" s="10"/>
      <c r="H71" s="4"/>
    </row>
    <row r="72" spans="1:16" s="12" customFormat="1" ht="36.75" customHeight="1">
      <c r="A72" s="36" t="s">
        <v>44</v>
      </c>
      <c r="B72" s="50"/>
      <c r="C72" s="50"/>
      <c r="D72" s="50"/>
      <c r="E72" s="9"/>
      <c r="F72" s="10"/>
    </row>
    <row r="73" spans="1:16" ht="30" customHeight="1">
      <c r="A73" s="52">
        <v>2</v>
      </c>
      <c r="B73" s="71" t="s">
        <v>45</v>
      </c>
      <c r="C73" s="52" t="s">
        <v>15</v>
      </c>
      <c r="D73" s="50"/>
      <c r="P73" s="4"/>
    </row>
    <row r="74" spans="1:16" ht="30" customHeight="1">
      <c r="A74" s="64" t="s">
        <v>19</v>
      </c>
      <c r="B74" s="65" t="s">
        <v>94</v>
      </c>
      <c r="C74" s="67">
        <f>$D$45</f>
        <v>0</v>
      </c>
      <c r="D74" s="50"/>
      <c r="P74" s="4"/>
    </row>
    <row r="75" spans="1:16" ht="30" customHeight="1">
      <c r="A75" s="86" t="s">
        <v>25</v>
      </c>
      <c r="B75" s="87" t="s">
        <v>74</v>
      </c>
      <c r="C75" s="67">
        <f>($D$38+$D$45)*36.8%</f>
        <v>0</v>
      </c>
      <c r="D75" s="50"/>
      <c r="P75" s="4"/>
    </row>
    <row r="76" spans="1:16" ht="30" customHeight="1">
      <c r="A76" s="55" t="s">
        <v>40</v>
      </c>
      <c r="B76" s="80" t="s">
        <v>41</v>
      </c>
      <c r="C76" s="67">
        <f>$D$70</f>
        <v>0</v>
      </c>
      <c r="D76" s="50"/>
      <c r="P76" s="4"/>
    </row>
    <row r="77" spans="1:16" ht="30" customHeight="1">
      <c r="A77" s="65"/>
      <c r="B77" s="88" t="s">
        <v>43</v>
      </c>
      <c r="C77" s="60">
        <f>SUM(C74:C76)</f>
        <v>0</v>
      </c>
      <c r="D77" s="50"/>
      <c r="P77" s="4"/>
    </row>
    <row r="78" spans="1:16" ht="30" customHeight="1">
      <c r="A78" s="89"/>
      <c r="B78" s="89"/>
      <c r="C78" s="89"/>
      <c r="D78" s="89"/>
      <c r="E78" s="13"/>
      <c r="P78" s="4"/>
    </row>
    <row r="79" spans="1:16" ht="30" customHeight="1">
      <c r="A79" s="76" t="s">
        <v>46</v>
      </c>
      <c r="B79" s="76"/>
      <c r="C79" s="90"/>
      <c r="D79" s="90"/>
      <c r="E79" s="9"/>
      <c r="P79" s="4"/>
    </row>
    <row r="80" spans="1:16" ht="30" customHeight="1">
      <c r="A80" s="52">
        <v>3</v>
      </c>
      <c r="B80" s="51" t="s">
        <v>47</v>
      </c>
      <c r="C80" s="52" t="s">
        <v>21</v>
      </c>
      <c r="D80" s="52" t="s">
        <v>15</v>
      </c>
    </row>
    <row r="81" spans="1:17" ht="30" customHeight="1">
      <c r="A81" s="64" t="s">
        <v>2</v>
      </c>
      <c r="B81" s="65" t="s">
        <v>100</v>
      </c>
      <c r="C81" s="91">
        <v>1.24E-2</v>
      </c>
      <c r="D81" s="67">
        <f>$D$38*$C$81</f>
        <v>0</v>
      </c>
      <c r="E81" s="9"/>
      <c r="G81" s="5"/>
      <c r="H81" s="5"/>
      <c r="I81" s="5"/>
      <c r="J81" s="5"/>
      <c r="K81" s="5"/>
      <c r="L81" s="5"/>
      <c r="M81" s="5"/>
      <c r="N81" s="5"/>
    </row>
    <row r="82" spans="1:17" ht="30" customHeight="1">
      <c r="A82" s="64" t="s">
        <v>4</v>
      </c>
      <c r="B82" s="65" t="s">
        <v>101</v>
      </c>
      <c r="C82" s="91">
        <v>0.08</v>
      </c>
      <c r="D82" s="67">
        <f>$D$81*$C$82</f>
        <v>0</v>
      </c>
      <c r="E82" s="9"/>
      <c r="F82" s="10"/>
      <c r="G82" s="5"/>
      <c r="H82" s="5"/>
      <c r="I82" s="5"/>
      <c r="J82" s="5"/>
      <c r="K82" s="5"/>
      <c r="L82" s="5"/>
      <c r="M82" s="5"/>
      <c r="N82" s="5"/>
    </row>
    <row r="83" spans="1:17" ht="30" customHeight="1">
      <c r="A83" s="86" t="s">
        <v>30</v>
      </c>
      <c r="B83" s="87" t="s">
        <v>102</v>
      </c>
      <c r="C83" s="91">
        <f>1.24%*(40%+10%)*8</f>
        <v>4.9599999999999998E-2</v>
      </c>
      <c r="D83" s="67">
        <f>$D$81*$C$83</f>
        <v>0</v>
      </c>
    </row>
    <row r="84" spans="1:17" ht="30" customHeight="1">
      <c r="A84" s="64" t="s">
        <v>31</v>
      </c>
      <c r="B84" s="65" t="s">
        <v>103</v>
      </c>
      <c r="C84" s="91">
        <f>(((7/30)/12)*100%)</f>
        <v>1.9444444444444445E-2</v>
      </c>
      <c r="D84" s="67">
        <f>$D$38*$C$84</f>
        <v>0</v>
      </c>
      <c r="E84" s="9"/>
    </row>
    <row r="85" spans="1:17" ht="30" customHeight="1">
      <c r="A85" s="64" t="s">
        <v>32</v>
      </c>
      <c r="B85" s="87" t="s">
        <v>104</v>
      </c>
      <c r="C85" s="91">
        <v>0.36799999999999999</v>
      </c>
      <c r="D85" s="67">
        <f>$D$84*$C$85</f>
        <v>0</v>
      </c>
      <c r="E85" s="9"/>
    </row>
    <row r="86" spans="1:17" ht="30" customHeight="1">
      <c r="A86" s="86" t="s">
        <v>33</v>
      </c>
      <c r="B86" s="87" t="s">
        <v>105</v>
      </c>
      <c r="C86" s="91">
        <f>1.94%*(40%+10%)*8</f>
        <v>7.7600000000000002E-2</v>
      </c>
      <c r="D86" s="67">
        <f>$D$84*$C$86</f>
        <v>0</v>
      </c>
      <c r="E86" s="9"/>
    </row>
    <row r="87" spans="1:17" ht="30" customHeight="1">
      <c r="A87" s="211" t="s">
        <v>22</v>
      </c>
      <c r="B87" s="211"/>
      <c r="C87" s="211"/>
      <c r="D87" s="92">
        <f>SUM(D81:D86)</f>
        <v>0</v>
      </c>
      <c r="E87" s="9"/>
      <c r="F87" s="10"/>
      <c r="G87" s="14"/>
      <c r="H87" s="14"/>
      <c r="I87" s="14"/>
      <c r="J87" s="14"/>
      <c r="K87" s="14"/>
      <c r="L87" s="14"/>
      <c r="M87" s="14"/>
      <c r="N87" s="14"/>
      <c r="O87" s="14"/>
      <c r="Q87" s="4"/>
    </row>
    <row r="88" spans="1:17" s="16" customFormat="1" ht="30" customHeight="1">
      <c r="A88" s="93"/>
      <c r="B88" s="93"/>
      <c r="C88" s="93"/>
      <c r="D88" s="93"/>
      <c r="E88" s="9"/>
      <c r="F88" s="10"/>
      <c r="G88" s="15"/>
      <c r="H88" s="15"/>
      <c r="I88" s="15"/>
      <c r="J88" s="15"/>
      <c r="K88" s="15"/>
      <c r="L88" s="15"/>
      <c r="M88" s="15"/>
      <c r="N88" s="15"/>
      <c r="O88" s="15"/>
      <c r="Q88" s="17"/>
    </row>
    <row r="89" spans="1:17" ht="30" customHeight="1">
      <c r="A89" s="76" t="s">
        <v>106</v>
      </c>
      <c r="B89" s="89"/>
      <c r="C89" s="89"/>
      <c r="D89" s="89"/>
      <c r="E89" s="9"/>
      <c r="F89" s="10"/>
      <c r="G89" s="18"/>
      <c r="H89" s="18"/>
      <c r="I89" s="18"/>
      <c r="J89" s="18"/>
      <c r="K89" s="18"/>
      <c r="L89" s="18"/>
      <c r="M89" s="18"/>
      <c r="N89" s="18"/>
      <c r="P89" s="4"/>
    </row>
    <row r="90" spans="1:17" ht="30" customHeight="1">
      <c r="A90" s="76" t="s">
        <v>75</v>
      </c>
      <c r="B90" s="70"/>
      <c r="C90" s="89"/>
      <c r="D90" s="89"/>
      <c r="E90" s="9"/>
      <c r="F90" s="10"/>
      <c r="G90" s="5"/>
      <c r="H90" s="5"/>
      <c r="I90" s="5"/>
      <c r="J90" s="5"/>
      <c r="K90" s="5"/>
      <c r="L90" s="5"/>
      <c r="M90" s="5"/>
      <c r="N90" s="5"/>
      <c r="P90" s="4"/>
    </row>
    <row r="91" spans="1:17" ht="30" customHeight="1">
      <c r="A91" s="52" t="s">
        <v>76</v>
      </c>
      <c r="B91" s="71" t="s">
        <v>69</v>
      </c>
      <c r="C91" s="52" t="s">
        <v>67</v>
      </c>
      <c r="D91" s="52" t="s">
        <v>15</v>
      </c>
      <c r="E91" s="9"/>
      <c r="F91" s="10"/>
      <c r="G91" s="25"/>
      <c r="H91" s="19"/>
    </row>
    <row r="92" spans="1:17" ht="30" customHeight="1">
      <c r="A92" s="55" t="s">
        <v>2</v>
      </c>
      <c r="B92" s="69" t="s">
        <v>95</v>
      </c>
      <c r="C92" s="94">
        <v>1E-3</v>
      </c>
      <c r="D92" s="95">
        <f>($D$45+$D$38)*((4/12)/12)*C92</f>
        <v>0</v>
      </c>
      <c r="E92" s="9"/>
      <c r="F92" s="10"/>
      <c r="G92" s="26"/>
      <c r="H92" s="19"/>
    </row>
    <row r="93" spans="1:17" ht="46.5" customHeight="1">
      <c r="A93" s="55" t="s">
        <v>4</v>
      </c>
      <c r="B93" s="96" t="s">
        <v>90</v>
      </c>
      <c r="C93" s="72">
        <f>$C$60</f>
        <v>0.36800000000000005</v>
      </c>
      <c r="D93" s="95">
        <f>$D$92*$C$93</f>
        <v>0</v>
      </c>
      <c r="E93" s="9"/>
      <c r="F93" s="10"/>
      <c r="G93" s="25"/>
      <c r="H93" s="19"/>
    </row>
    <row r="94" spans="1:17" ht="46.5" customHeight="1">
      <c r="A94" s="208" t="s">
        <v>62</v>
      </c>
      <c r="B94" s="210"/>
      <c r="C94" s="209"/>
      <c r="D94" s="97">
        <f>SUM(D92:D93)</f>
        <v>0</v>
      </c>
      <c r="E94" s="9"/>
      <c r="F94" s="10"/>
      <c r="G94" s="26"/>
      <c r="H94" s="19"/>
    </row>
    <row r="95" spans="1:17" s="20" customFormat="1" ht="30" customHeight="1">
      <c r="A95" s="89"/>
      <c r="B95" s="89"/>
      <c r="C95" s="89"/>
      <c r="D95" s="89"/>
      <c r="E95" s="9"/>
      <c r="F95" s="10"/>
    </row>
    <row r="96" spans="1:17" ht="30" customHeight="1">
      <c r="A96" s="76" t="s">
        <v>70</v>
      </c>
      <c r="B96" s="76"/>
      <c r="C96" s="76"/>
      <c r="D96" s="76"/>
      <c r="E96" s="9"/>
      <c r="F96" s="10"/>
      <c r="G96" s="20"/>
      <c r="H96" s="20"/>
    </row>
    <row r="97" spans="1:14" ht="30" customHeight="1">
      <c r="A97" s="98"/>
      <c r="B97" s="98"/>
      <c r="C97" s="99" t="s">
        <v>48</v>
      </c>
      <c r="D97" s="60">
        <f>$D$38+$C$77+$D$87+$D$94</f>
        <v>0</v>
      </c>
      <c r="E97" s="9"/>
      <c r="F97" s="10"/>
      <c r="G97" s="21"/>
      <c r="H97" s="22"/>
    </row>
    <row r="98" spans="1:14" ht="30" customHeight="1">
      <c r="A98" s="52">
        <v>5</v>
      </c>
      <c r="B98" s="100" t="s">
        <v>49</v>
      </c>
      <c r="C98" s="63" t="s">
        <v>50</v>
      </c>
      <c r="D98" s="101" t="s">
        <v>15</v>
      </c>
      <c r="E98" s="9"/>
      <c r="F98" s="10"/>
      <c r="G98" s="23"/>
      <c r="H98" s="19"/>
    </row>
    <row r="99" spans="1:14" ht="30" customHeight="1">
      <c r="A99" s="102" t="s">
        <v>2</v>
      </c>
      <c r="B99" s="103" t="s">
        <v>51</v>
      </c>
      <c r="C99" s="104">
        <v>4.4900000000000002E-2</v>
      </c>
      <c r="D99" s="92">
        <f>$D$97*$C$99</f>
        <v>0</v>
      </c>
      <c r="E99" s="9"/>
      <c r="F99" s="10"/>
      <c r="G99" s="24"/>
      <c r="H99" s="19"/>
    </row>
    <row r="100" spans="1:14" ht="30" customHeight="1">
      <c r="A100" s="63" t="s">
        <v>4</v>
      </c>
      <c r="B100" s="103" t="s">
        <v>52</v>
      </c>
      <c r="C100" s="105">
        <v>3.0700000000000002E-2</v>
      </c>
      <c r="D100" s="92">
        <f>$C$100*($D$97+$D$99)</f>
        <v>0</v>
      </c>
      <c r="E100" s="9"/>
      <c r="F100" s="10"/>
      <c r="G100" s="24"/>
      <c r="H100" s="22"/>
    </row>
    <row r="101" spans="1:14" ht="30" customHeight="1">
      <c r="A101" s="51"/>
      <c r="B101" s="106"/>
      <c r="C101" s="107" t="s">
        <v>53</v>
      </c>
      <c r="D101" s="92">
        <f>($D$97+$D$99+$D$100)/(1-$C$102)</f>
        <v>0</v>
      </c>
    </row>
    <row r="102" spans="1:14" ht="30" customHeight="1">
      <c r="A102" s="108" t="s">
        <v>30</v>
      </c>
      <c r="B102" s="109" t="s">
        <v>54</v>
      </c>
      <c r="C102" s="110">
        <f>SUM(C103:C104)</f>
        <v>0.14250000000000002</v>
      </c>
      <c r="D102" s="92">
        <f>$C$102*$D$101</f>
        <v>0</v>
      </c>
    </row>
    <row r="103" spans="1:14" ht="30" customHeight="1">
      <c r="A103" s="55"/>
      <c r="B103" s="69" t="s">
        <v>96</v>
      </c>
      <c r="C103" s="66">
        <v>9.2499999999999999E-2</v>
      </c>
      <c r="D103" s="111">
        <f>$C$103*$D$101</f>
        <v>0</v>
      </c>
    </row>
    <row r="104" spans="1:14" ht="30" customHeight="1">
      <c r="A104" s="112"/>
      <c r="B104" s="69" t="s">
        <v>55</v>
      </c>
      <c r="C104" s="94">
        <v>0.05</v>
      </c>
      <c r="D104" s="111">
        <f>$C$104*$D$101</f>
        <v>0</v>
      </c>
      <c r="E104" s="9"/>
      <c r="F104" s="10"/>
      <c r="G104" s="5"/>
      <c r="H104" s="5"/>
      <c r="I104" s="5"/>
      <c r="J104" s="5"/>
      <c r="K104" s="5"/>
      <c r="L104" s="5"/>
      <c r="M104" s="5"/>
      <c r="N104" s="5"/>
    </row>
    <row r="105" spans="1:14" ht="30" customHeight="1">
      <c r="A105" s="228" t="s">
        <v>43</v>
      </c>
      <c r="B105" s="228"/>
      <c r="C105" s="228"/>
      <c r="D105" s="113">
        <f>$D$99+$D$100+$D$102</f>
        <v>0</v>
      </c>
    </row>
    <row r="106" spans="1:14" ht="30" customHeight="1">
      <c r="A106" s="70"/>
      <c r="B106" s="70"/>
      <c r="C106" s="70"/>
      <c r="D106" s="70"/>
      <c r="E106" s="9"/>
      <c r="F106" s="10"/>
    </row>
    <row r="107" spans="1:14" ht="30" customHeight="1">
      <c r="A107" s="76" t="s">
        <v>56</v>
      </c>
      <c r="B107" s="76"/>
      <c r="C107" s="76"/>
      <c r="D107" s="76"/>
      <c r="E107" s="9"/>
      <c r="F107" s="10"/>
    </row>
    <row r="108" spans="1:14" ht="30" customHeight="1">
      <c r="A108" s="52"/>
      <c r="B108" s="114" t="s">
        <v>57</v>
      </c>
      <c r="C108" s="114" t="s">
        <v>15</v>
      </c>
      <c r="D108" s="50"/>
      <c r="E108" s="9"/>
      <c r="F108" s="10"/>
    </row>
    <row r="109" spans="1:14" ht="30" customHeight="1">
      <c r="A109" s="55" t="s">
        <v>2</v>
      </c>
      <c r="B109" s="69" t="s">
        <v>58</v>
      </c>
      <c r="C109" s="111">
        <f>$D$38</f>
        <v>0</v>
      </c>
      <c r="D109" s="50"/>
      <c r="E109" s="9"/>
      <c r="F109" s="10"/>
    </row>
    <row r="110" spans="1:14" ht="30" customHeight="1">
      <c r="A110" s="55" t="s">
        <v>4</v>
      </c>
      <c r="B110" s="69" t="s">
        <v>59</v>
      </c>
      <c r="C110" s="111">
        <f>$C$77</f>
        <v>0</v>
      </c>
      <c r="D110" s="50"/>
      <c r="E110" s="9"/>
      <c r="F110" s="10"/>
    </row>
    <row r="111" spans="1:14" ht="30" customHeight="1">
      <c r="A111" s="55" t="s">
        <v>30</v>
      </c>
      <c r="B111" s="69" t="s">
        <v>60</v>
      </c>
      <c r="C111" s="111">
        <f>$D$87</f>
        <v>0</v>
      </c>
      <c r="D111" s="50"/>
      <c r="E111" s="9"/>
      <c r="F111" s="10"/>
    </row>
    <row r="112" spans="1:14" ht="30" customHeight="1">
      <c r="A112" s="55" t="s">
        <v>31</v>
      </c>
      <c r="B112" s="69" t="s">
        <v>78</v>
      </c>
      <c r="C112" s="111">
        <f>$D$94</f>
        <v>0</v>
      </c>
      <c r="D112" s="50"/>
    </row>
    <row r="113" spans="1:4" ht="30" customHeight="1">
      <c r="A113" s="65"/>
      <c r="B113" s="115" t="s">
        <v>79</v>
      </c>
      <c r="C113" s="92">
        <f>SUM($C$109,$C$110,$C$111,$C$112)</f>
        <v>0</v>
      </c>
      <c r="D113" s="50"/>
    </row>
    <row r="114" spans="1:4" ht="30" customHeight="1">
      <c r="A114" s="116" t="s">
        <v>32</v>
      </c>
      <c r="B114" s="117" t="s">
        <v>77</v>
      </c>
      <c r="C114" s="111">
        <f>$D$105</f>
        <v>0</v>
      </c>
      <c r="D114" s="50"/>
    </row>
    <row r="115" spans="1:4" ht="30" customHeight="1">
      <c r="A115" s="65"/>
      <c r="B115" s="115" t="s">
        <v>61</v>
      </c>
      <c r="C115" s="92">
        <f>$C$113+$C$114</f>
        <v>0</v>
      </c>
      <c r="D115" s="50"/>
    </row>
    <row r="116" spans="1:4" ht="30" customHeight="1">
      <c r="A116" s="50"/>
      <c r="B116" s="50"/>
      <c r="C116" s="50"/>
      <c r="D116" s="50"/>
    </row>
    <row r="117" spans="1:4" ht="16">
      <c r="A117" s="217" t="s">
        <v>97</v>
      </c>
      <c r="B117" s="217"/>
      <c r="C117" s="118">
        <f>C115</f>
        <v>0</v>
      </c>
      <c r="D117" s="50"/>
    </row>
    <row r="118" spans="1:4" ht="16">
      <c r="A118" s="217" t="s">
        <v>148</v>
      </c>
      <c r="B118" s="217"/>
      <c r="C118" s="118">
        <f>C117*11</f>
        <v>0</v>
      </c>
      <c r="D118" s="50"/>
    </row>
    <row r="119" spans="1:4" ht="16">
      <c r="A119" s="50"/>
      <c r="B119" s="50"/>
      <c r="C119" s="50"/>
      <c r="D119" s="50"/>
    </row>
    <row r="120" spans="1:4" ht="16">
      <c r="A120" s="50"/>
      <c r="B120" s="33"/>
      <c r="C120" s="190"/>
      <c r="D120" s="50"/>
    </row>
  </sheetData>
  <mergeCells count="26">
    <mergeCell ref="A117:B117"/>
    <mergeCell ref="A118:B118"/>
    <mergeCell ref="A105:C105"/>
    <mergeCell ref="A38:C38"/>
    <mergeCell ref="A40:D40"/>
    <mergeCell ref="A41:D41"/>
    <mergeCell ref="A45:B45"/>
    <mergeCell ref="A47:B47"/>
    <mergeCell ref="A49:D49"/>
    <mergeCell ref="A60:B60"/>
    <mergeCell ref="B70:C70"/>
    <mergeCell ref="A71:C71"/>
    <mergeCell ref="A87:C87"/>
    <mergeCell ref="A94:C94"/>
    <mergeCell ref="A28:D28"/>
    <mergeCell ref="A5:D5"/>
    <mergeCell ref="A6:D6"/>
    <mergeCell ref="A8:D8"/>
    <mergeCell ref="A9:D9"/>
    <mergeCell ref="A10:D10"/>
    <mergeCell ref="A11:D11"/>
    <mergeCell ref="A22:D22"/>
    <mergeCell ref="C23:D23"/>
    <mergeCell ref="C24:D24"/>
    <mergeCell ref="C25:D25"/>
    <mergeCell ref="C26:D26"/>
  </mergeCells>
  <pageMargins left="1.3779527559055118" right="0.78740157480314965" top="0.51181102362204722" bottom="0.78740157480314965" header="0.51181102362204722" footer="0.51181102362204722"/>
  <pageSetup paperSize="9" scale="52" firstPageNumber="0" fitToHeight="0" orientation="portrait" verticalDpi="598" r:id="rId1"/>
  <headerFooter differentOddEven="1">
    <oddHeader>&amp;R&amp;G</oddHeader>
  </headerFooter>
  <rowBreaks count="2" manualBreakCount="2">
    <brk id="48" max="16383" man="1"/>
    <brk id="87" max="3" man="1"/>
  </rowBreaks>
  <colBreaks count="1" manualBreakCount="1">
    <brk id="4" max="1048575" man="1"/>
  </col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120"/>
  <sheetViews>
    <sheetView view="pageBreakPreview" topLeftCell="A100" zoomScale="70" zoomScaleNormal="100" zoomScaleSheetLayoutView="70" zoomScalePageLayoutView="55" workbookViewId="0">
      <selection activeCell="C25" sqref="C25:D25"/>
    </sheetView>
  </sheetViews>
  <sheetFormatPr defaultColWidth="9.1796875" defaultRowHeight="14.5"/>
  <cols>
    <col min="1" max="1" width="9.1796875" style="3"/>
    <col min="2" max="2" width="75.453125" style="3" customWidth="1"/>
    <col min="3" max="3" width="31.1796875" style="3" bestFit="1" customWidth="1"/>
    <col min="4" max="4" width="32.81640625" style="3" customWidth="1"/>
    <col min="5" max="5" width="17.1796875" style="1" customWidth="1"/>
    <col min="6" max="6" width="18.453125" style="2" customWidth="1"/>
    <col min="7" max="7" width="31.54296875" style="3" customWidth="1"/>
    <col min="8" max="16384" width="9.1796875" style="3"/>
  </cols>
  <sheetData>
    <row r="1" spans="1:6">
      <c r="A1" s="33"/>
      <c r="B1" s="33"/>
      <c r="C1" s="33"/>
      <c r="D1" s="33"/>
    </row>
    <row r="2" spans="1:6">
      <c r="A2" s="33"/>
      <c r="B2" s="33"/>
      <c r="C2" s="33"/>
      <c r="D2" s="33"/>
    </row>
    <row r="3" spans="1:6">
      <c r="A3" s="33"/>
      <c r="B3" s="33"/>
      <c r="C3" s="33"/>
      <c r="D3" s="33"/>
    </row>
    <row r="4" spans="1:6">
      <c r="A4" s="33"/>
      <c r="B4" s="33"/>
      <c r="C4" s="33"/>
      <c r="D4" s="33"/>
    </row>
    <row r="5" spans="1:6">
      <c r="A5" s="248"/>
      <c r="B5" s="248"/>
      <c r="C5" s="248"/>
      <c r="D5" s="248"/>
    </row>
    <row r="6" spans="1:6">
      <c r="A6" s="248"/>
      <c r="B6" s="248"/>
      <c r="C6" s="248"/>
      <c r="D6" s="248"/>
    </row>
    <row r="7" spans="1:6">
      <c r="A7" s="33"/>
      <c r="B7" s="33"/>
      <c r="C7" s="33"/>
      <c r="D7" s="33"/>
    </row>
    <row r="8" spans="1:6" ht="15">
      <c r="A8" s="213" t="s">
        <v>147</v>
      </c>
      <c r="B8" s="213"/>
      <c r="C8" s="213"/>
      <c r="D8" s="213"/>
    </row>
    <row r="9" spans="1:6" ht="15">
      <c r="A9" s="213"/>
      <c r="B9" s="213"/>
      <c r="C9" s="213"/>
      <c r="D9" s="213"/>
    </row>
    <row r="10" spans="1:6" ht="15.75" customHeight="1">
      <c r="A10" s="213"/>
      <c r="B10" s="213"/>
      <c r="C10" s="213"/>
      <c r="D10" s="213"/>
    </row>
    <row r="11" spans="1:6" s="4" customFormat="1" ht="29.25" customHeight="1">
      <c r="A11" s="213" t="s">
        <v>131</v>
      </c>
      <c r="B11" s="213"/>
      <c r="C11" s="213"/>
      <c r="D11" s="213"/>
      <c r="E11" s="1"/>
      <c r="F11" s="2"/>
    </row>
    <row r="12" spans="1:6" ht="30" customHeight="1">
      <c r="A12" s="33"/>
      <c r="B12" s="33"/>
      <c r="C12" s="33"/>
      <c r="D12" s="33"/>
    </row>
    <row r="13" spans="1:6" ht="30" customHeight="1">
      <c r="A13" s="34" t="s">
        <v>1</v>
      </c>
      <c r="B13" s="35"/>
      <c r="C13" s="36"/>
      <c r="D13" s="33"/>
    </row>
    <row r="14" spans="1:6" ht="30" customHeight="1">
      <c r="A14" s="37" t="s">
        <v>2</v>
      </c>
      <c r="B14" s="38" t="s">
        <v>3</v>
      </c>
      <c r="C14" s="39" t="s">
        <v>65</v>
      </c>
      <c r="D14" s="33"/>
    </row>
    <row r="15" spans="1:6" ht="30" customHeight="1">
      <c r="A15" s="37" t="s">
        <v>4</v>
      </c>
      <c r="B15" s="38" t="s">
        <v>5</v>
      </c>
      <c r="C15" s="40" t="s">
        <v>64</v>
      </c>
      <c r="D15" s="33"/>
    </row>
    <row r="16" spans="1:6" s="6" customFormat="1" ht="30" customHeight="1">
      <c r="A16" s="41"/>
      <c r="B16" s="42"/>
      <c r="C16" s="43"/>
      <c r="D16" s="44"/>
      <c r="E16" s="1"/>
      <c r="F16" s="2"/>
    </row>
    <row r="17" spans="1:16" ht="30" customHeight="1">
      <c r="A17" s="36" t="s">
        <v>6</v>
      </c>
      <c r="B17" s="36"/>
      <c r="C17" s="36"/>
      <c r="D17" s="36"/>
    </row>
    <row r="18" spans="1:16" s="7" customFormat="1" ht="30" customHeight="1">
      <c r="A18" s="45"/>
      <c r="B18" s="45" t="s">
        <v>7</v>
      </c>
      <c r="C18" s="46"/>
      <c r="D18" s="46"/>
      <c r="E18" s="1"/>
      <c r="F18" s="2"/>
    </row>
    <row r="19" spans="1:16" s="8" customFormat="1" ht="30" customHeight="1">
      <c r="A19" s="37"/>
      <c r="B19" s="37" t="s">
        <v>8</v>
      </c>
      <c r="C19" s="47"/>
      <c r="D19" s="47"/>
      <c r="E19" s="1"/>
      <c r="F19" s="2"/>
    </row>
    <row r="20" spans="1:16" ht="30" customHeight="1">
      <c r="A20" s="33"/>
      <c r="B20" s="33"/>
      <c r="C20" s="33"/>
      <c r="D20" s="33"/>
    </row>
    <row r="21" spans="1:16" ht="30" customHeight="1">
      <c r="A21" s="36" t="s">
        <v>9</v>
      </c>
      <c r="B21" s="36"/>
      <c r="C21" s="36"/>
      <c r="D21" s="36"/>
      <c r="E21" s="9"/>
      <c r="F21" s="10"/>
      <c r="G21" s="5"/>
      <c r="H21" s="5"/>
      <c r="I21" s="5"/>
      <c r="J21" s="5"/>
      <c r="K21" s="5"/>
      <c r="L21" s="5"/>
      <c r="M21" s="5"/>
      <c r="N21" s="5"/>
    </row>
    <row r="22" spans="1:16" ht="30" customHeight="1">
      <c r="A22" s="218" t="s">
        <v>10</v>
      </c>
      <c r="B22" s="218"/>
      <c r="C22" s="218"/>
      <c r="D22" s="218"/>
    </row>
    <row r="23" spans="1:16" ht="30" customHeight="1">
      <c r="A23" s="37">
        <v>1</v>
      </c>
      <c r="B23" s="48" t="s">
        <v>11</v>
      </c>
      <c r="C23" s="223" t="s">
        <v>152</v>
      </c>
      <c r="D23" s="222"/>
    </row>
    <row r="24" spans="1:16" ht="30" customHeight="1">
      <c r="A24" s="37">
        <v>2</v>
      </c>
      <c r="B24" s="48" t="s">
        <v>12</v>
      </c>
      <c r="C24" s="223" t="s">
        <v>153</v>
      </c>
      <c r="D24" s="224"/>
    </row>
    <row r="25" spans="1:16" ht="31.5" customHeight="1">
      <c r="A25" s="37">
        <v>3</v>
      </c>
      <c r="B25" s="48" t="s">
        <v>63</v>
      </c>
      <c r="C25" s="225"/>
      <c r="D25" s="226"/>
    </row>
    <row r="26" spans="1:16" ht="30" customHeight="1">
      <c r="A26" s="37">
        <v>4</v>
      </c>
      <c r="B26" s="49" t="s">
        <v>0</v>
      </c>
      <c r="C26" s="229"/>
      <c r="D26" s="229"/>
    </row>
    <row r="27" spans="1:16" ht="30" customHeight="1">
      <c r="A27" s="36"/>
      <c r="B27" s="36"/>
      <c r="C27" s="36"/>
      <c r="D27" s="50"/>
      <c r="P27" s="4"/>
    </row>
    <row r="28" spans="1:16" ht="30" customHeight="1">
      <c r="A28" s="230" t="s">
        <v>13</v>
      </c>
      <c r="B28" s="230"/>
      <c r="C28" s="230"/>
      <c r="D28" s="230"/>
      <c r="P28" s="4"/>
    </row>
    <row r="29" spans="1:16" ht="30" customHeight="1">
      <c r="A29" s="36"/>
      <c r="B29" s="36"/>
      <c r="C29" s="36"/>
      <c r="D29" s="36"/>
      <c r="E29" s="9"/>
      <c r="F29" s="10"/>
      <c r="G29" s="5"/>
      <c r="H29" s="5"/>
      <c r="I29" s="5"/>
      <c r="J29" s="5"/>
      <c r="K29" s="5"/>
      <c r="L29" s="5"/>
      <c r="M29" s="5"/>
      <c r="N29" s="5"/>
      <c r="P29" s="4"/>
    </row>
    <row r="30" spans="1:16" ht="30" customHeight="1">
      <c r="A30" s="51">
        <v>1</v>
      </c>
      <c r="B30" s="51" t="s">
        <v>14</v>
      </c>
      <c r="C30" s="52" t="s">
        <v>67</v>
      </c>
      <c r="D30" s="52" t="s">
        <v>15</v>
      </c>
      <c r="E30" s="9"/>
      <c r="F30" s="10"/>
      <c r="G30" s="5"/>
      <c r="H30" s="5"/>
      <c r="I30" s="5"/>
      <c r="J30" s="5"/>
      <c r="K30" s="5"/>
      <c r="L30" s="5"/>
      <c r="M30" s="5"/>
      <c r="N30" s="5"/>
      <c r="P30" s="4"/>
    </row>
    <row r="31" spans="1:16" s="8" customFormat="1" ht="30" customHeight="1">
      <c r="A31" s="53" t="s">
        <v>2</v>
      </c>
      <c r="B31" s="54" t="s">
        <v>0</v>
      </c>
      <c r="C31" s="55" t="s">
        <v>71</v>
      </c>
      <c r="D31" s="56">
        <f>C26</f>
        <v>0</v>
      </c>
      <c r="E31" s="1"/>
      <c r="F31" s="2"/>
    </row>
    <row r="32" spans="1:16" s="8" customFormat="1" ht="30" customHeight="1">
      <c r="A32" s="53" t="s">
        <v>4</v>
      </c>
      <c r="B32" s="54" t="s">
        <v>16</v>
      </c>
      <c r="C32" s="57">
        <v>0</v>
      </c>
      <c r="D32" s="58">
        <f>C32*D31</f>
        <v>0</v>
      </c>
      <c r="E32" s="1"/>
      <c r="F32" s="2"/>
    </row>
    <row r="33" spans="1:16" s="8" customFormat="1" ht="30" customHeight="1">
      <c r="A33" s="53" t="s">
        <v>30</v>
      </c>
      <c r="B33" s="54" t="s">
        <v>80</v>
      </c>
      <c r="C33" s="59">
        <v>0</v>
      </c>
      <c r="D33" s="56">
        <v>0</v>
      </c>
      <c r="E33" s="1"/>
      <c r="F33" s="2"/>
    </row>
    <row r="34" spans="1:16" s="8" customFormat="1" ht="30" customHeight="1">
      <c r="A34" s="53" t="s">
        <v>31</v>
      </c>
      <c r="B34" s="54" t="s">
        <v>81</v>
      </c>
      <c r="C34" s="59">
        <v>0</v>
      </c>
      <c r="D34" s="56">
        <v>0</v>
      </c>
      <c r="E34" s="1"/>
      <c r="F34" s="2"/>
    </row>
    <row r="35" spans="1:16" s="8" customFormat="1" ht="30" customHeight="1">
      <c r="A35" s="53" t="s">
        <v>32</v>
      </c>
      <c r="B35" s="54" t="s">
        <v>82</v>
      </c>
      <c r="C35" s="59">
        <v>0</v>
      </c>
      <c r="D35" s="56">
        <v>0</v>
      </c>
      <c r="E35" s="1"/>
      <c r="F35" s="2"/>
    </row>
    <row r="36" spans="1:16" s="8" customFormat="1" ht="30" customHeight="1">
      <c r="A36" s="53" t="s">
        <v>33</v>
      </c>
      <c r="B36" s="54" t="s">
        <v>83</v>
      </c>
      <c r="C36" s="59">
        <v>0</v>
      </c>
      <c r="D36" s="56">
        <v>0</v>
      </c>
      <c r="E36" s="1"/>
      <c r="F36" s="2"/>
    </row>
    <row r="37" spans="1:16" ht="30" customHeight="1">
      <c r="A37" s="55" t="s">
        <v>35</v>
      </c>
      <c r="B37" s="54" t="s">
        <v>84</v>
      </c>
      <c r="C37" s="59">
        <v>0</v>
      </c>
      <c r="D37" s="56">
        <v>0</v>
      </c>
    </row>
    <row r="38" spans="1:16" ht="30" customHeight="1">
      <c r="A38" s="208" t="s">
        <v>17</v>
      </c>
      <c r="B38" s="210"/>
      <c r="C38" s="209"/>
      <c r="D38" s="60">
        <f>SUM(D31:D37)</f>
        <v>0</v>
      </c>
    </row>
    <row r="39" spans="1:16" ht="30" customHeight="1">
      <c r="A39" s="61"/>
      <c r="B39" s="61"/>
      <c r="C39" s="61"/>
      <c r="D39" s="62"/>
    </row>
    <row r="40" spans="1:16" ht="30" customHeight="1">
      <c r="A40" s="214" t="s">
        <v>18</v>
      </c>
      <c r="B40" s="214"/>
      <c r="C40" s="214"/>
      <c r="D40" s="214"/>
      <c r="P40" s="4"/>
    </row>
    <row r="41" spans="1:16" ht="30" customHeight="1">
      <c r="A41" s="215" t="s">
        <v>93</v>
      </c>
      <c r="B41" s="215"/>
      <c r="C41" s="215"/>
      <c r="D41" s="215"/>
      <c r="P41" s="4"/>
    </row>
    <row r="42" spans="1:16" ht="30" customHeight="1">
      <c r="A42" s="52" t="s">
        <v>19</v>
      </c>
      <c r="B42" s="51" t="s">
        <v>20</v>
      </c>
      <c r="C42" s="63" t="s">
        <v>21</v>
      </c>
      <c r="D42" s="63" t="s">
        <v>15</v>
      </c>
      <c r="E42" s="9"/>
      <c r="F42" s="10"/>
      <c r="G42" s="5"/>
      <c r="H42" s="5"/>
      <c r="I42" s="5"/>
      <c r="J42" s="5"/>
      <c r="K42" s="5"/>
      <c r="L42" s="5"/>
      <c r="M42" s="5"/>
      <c r="N42" s="5"/>
      <c r="P42" s="4"/>
    </row>
    <row r="43" spans="1:16" ht="30" customHeight="1">
      <c r="A43" s="64" t="s">
        <v>2</v>
      </c>
      <c r="B43" s="65" t="s">
        <v>92</v>
      </c>
      <c r="C43" s="66">
        <v>8.3299999999999999E-2</v>
      </c>
      <c r="D43" s="67">
        <f>$C$43*$D$38</f>
        <v>0</v>
      </c>
      <c r="E43" s="9"/>
      <c r="F43" s="10"/>
      <c r="G43" s="5"/>
      <c r="H43" s="5"/>
      <c r="I43" s="5"/>
      <c r="J43" s="5"/>
      <c r="K43" s="5"/>
      <c r="L43" s="5"/>
      <c r="M43" s="5"/>
      <c r="N43" s="5"/>
      <c r="P43" s="4"/>
    </row>
    <row r="44" spans="1:16" ht="30" customHeight="1">
      <c r="A44" s="64" t="s">
        <v>4</v>
      </c>
      <c r="B44" s="65" t="s">
        <v>91</v>
      </c>
      <c r="C44" s="66">
        <v>0.121</v>
      </c>
      <c r="D44" s="67">
        <f>$C$44*$D$38</f>
        <v>0</v>
      </c>
    </row>
    <row r="45" spans="1:16" ht="30" customHeight="1">
      <c r="A45" s="208" t="s">
        <v>72</v>
      </c>
      <c r="B45" s="209"/>
      <c r="C45" s="68">
        <f>SUM(C43:C44)</f>
        <v>0.20429999999999998</v>
      </c>
      <c r="D45" s="60">
        <f>SUM(D43:D44)</f>
        <v>0</v>
      </c>
    </row>
    <row r="46" spans="1:16" ht="36.75" customHeight="1">
      <c r="A46" s="64" t="s">
        <v>30</v>
      </c>
      <c r="B46" s="69" t="s">
        <v>98</v>
      </c>
      <c r="C46" s="66">
        <v>7.8200000000000006E-2</v>
      </c>
      <c r="D46" s="60">
        <f>$C$46*$D$38</f>
        <v>0</v>
      </c>
    </row>
    <row r="47" spans="1:16" s="11" customFormat="1" ht="30" customHeight="1">
      <c r="A47" s="227" t="s">
        <v>62</v>
      </c>
      <c r="B47" s="220"/>
      <c r="C47" s="68">
        <f>SUM(C45:C46)</f>
        <v>0.28249999999999997</v>
      </c>
      <c r="D47" s="60">
        <f>D45+D46</f>
        <v>0</v>
      </c>
      <c r="E47" s="1"/>
      <c r="F47" s="2"/>
    </row>
    <row r="48" spans="1:16" ht="30" customHeight="1">
      <c r="A48" s="70"/>
      <c r="B48" s="70"/>
      <c r="C48" s="70"/>
      <c r="D48" s="70"/>
    </row>
    <row r="49" spans="1:16" ht="29.25" customHeight="1">
      <c r="A49" s="214" t="s">
        <v>23</v>
      </c>
      <c r="B49" s="214"/>
      <c r="C49" s="214"/>
      <c r="D49" s="214"/>
      <c r="E49" s="9"/>
      <c r="F49" s="10"/>
      <c r="G49" s="5"/>
      <c r="H49" s="5"/>
      <c r="I49" s="5"/>
      <c r="J49" s="5"/>
      <c r="K49" s="5"/>
      <c r="L49" s="5"/>
      <c r="M49" s="5"/>
      <c r="N49" s="5"/>
    </row>
    <row r="50" spans="1:16" ht="30" customHeight="1">
      <c r="A50" s="76"/>
      <c r="B50" s="76"/>
      <c r="C50" s="186"/>
      <c r="D50" s="187"/>
      <c r="E50" s="9"/>
      <c r="F50" s="10"/>
      <c r="G50" s="5"/>
      <c r="H50" s="5"/>
      <c r="I50" s="5"/>
      <c r="J50" s="5"/>
      <c r="K50" s="5"/>
      <c r="L50" s="5"/>
      <c r="M50" s="5"/>
      <c r="N50" s="5"/>
    </row>
    <row r="51" spans="1:16" ht="30" customHeight="1">
      <c r="A51" s="52" t="s">
        <v>25</v>
      </c>
      <c r="B51" s="71" t="s">
        <v>26</v>
      </c>
      <c r="C51" s="52" t="s">
        <v>27</v>
      </c>
      <c r="D51" s="52" t="s">
        <v>15</v>
      </c>
    </row>
    <row r="52" spans="1:16" ht="30" customHeight="1">
      <c r="A52" s="55" t="s">
        <v>2</v>
      </c>
      <c r="B52" s="65" t="s">
        <v>28</v>
      </c>
      <c r="C52" s="72">
        <v>0.2</v>
      </c>
      <c r="D52" s="67">
        <f>$C$52*($D$38+$D$45)</f>
        <v>0</v>
      </c>
    </row>
    <row r="53" spans="1:16" ht="30" customHeight="1">
      <c r="A53" s="55" t="s">
        <v>4</v>
      </c>
      <c r="B53" s="65" t="s">
        <v>29</v>
      </c>
      <c r="C53" s="72">
        <v>2.5000000000000001E-2</v>
      </c>
      <c r="D53" s="67">
        <f>$C$53*($D$38+$D$45)</f>
        <v>0</v>
      </c>
      <c r="M53" s="4"/>
    </row>
    <row r="54" spans="1:16" ht="30" customHeight="1">
      <c r="A54" s="55" t="s">
        <v>30</v>
      </c>
      <c r="B54" s="65" t="s">
        <v>87</v>
      </c>
      <c r="C54" s="73">
        <v>0.03</v>
      </c>
      <c r="D54" s="67">
        <f>$C$54*($D$38+$D$45)</f>
        <v>0</v>
      </c>
      <c r="M54" s="4"/>
    </row>
    <row r="55" spans="1:16" ht="30" customHeight="1">
      <c r="A55" s="55" t="s">
        <v>31</v>
      </c>
      <c r="B55" s="65" t="s">
        <v>85</v>
      </c>
      <c r="C55" s="72">
        <v>1.4999999999999999E-2</v>
      </c>
      <c r="D55" s="67">
        <f>$C$55*($D$38+$D$45)</f>
        <v>0</v>
      </c>
      <c r="M55" s="4"/>
    </row>
    <row r="56" spans="1:16" ht="30" customHeight="1">
      <c r="A56" s="55" t="s">
        <v>32</v>
      </c>
      <c r="B56" s="65" t="s">
        <v>86</v>
      </c>
      <c r="C56" s="72">
        <v>0.01</v>
      </c>
      <c r="D56" s="67">
        <f>$C$56*($D$38+$D$45)</f>
        <v>0</v>
      </c>
      <c r="M56" s="4"/>
    </row>
    <row r="57" spans="1:16" ht="30" customHeight="1">
      <c r="A57" s="53" t="s">
        <v>33</v>
      </c>
      <c r="B57" s="74" t="s">
        <v>34</v>
      </c>
      <c r="C57" s="72">
        <v>6.0000000000000001E-3</v>
      </c>
      <c r="D57" s="67">
        <f>$C$57*($D$38+$D$45)</f>
        <v>0</v>
      </c>
      <c r="M57" s="4"/>
    </row>
    <row r="58" spans="1:16" ht="30" customHeight="1">
      <c r="A58" s="55" t="s">
        <v>35</v>
      </c>
      <c r="B58" s="65" t="s">
        <v>36</v>
      </c>
      <c r="C58" s="72">
        <v>2E-3</v>
      </c>
      <c r="D58" s="67">
        <f>$C$58*($D$38+$D$45)</f>
        <v>0</v>
      </c>
      <c r="M58" s="4"/>
    </row>
    <row r="59" spans="1:16" ht="30" customHeight="1">
      <c r="A59" s="53" t="s">
        <v>37</v>
      </c>
      <c r="B59" s="74" t="s">
        <v>38</v>
      </c>
      <c r="C59" s="72">
        <v>0.08</v>
      </c>
      <c r="D59" s="67">
        <f>$C$59*($D$38+$D$45)</f>
        <v>0</v>
      </c>
      <c r="M59" s="4"/>
    </row>
    <row r="60" spans="1:16" ht="30" customHeight="1">
      <c r="A60" s="219" t="s">
        <v>22</v>
      </c>
      <c r="B60" s="220"/>
      <c r="C60" s="75">
        <f>SUM(C52:C59)</f>
        <v>0.36800000000000005</v>
      </c>
      <c r="D60" s="60">
        <f>SUM(D52:D59)</f>
        <v>0</v>
      </c>
      <c r="E60" s="9"/>
      <c r="P60" s="4"/>
    </row>
    <row r="61" spans="1:16" s="12" customFormat="1" ht="30" customHeight="1">
      <c r="A61" s="70"/>
      <c r="B61" s="70"/>
      <c r="C61" s="70"/>
      <c r="D61" s="70"/>
      <c r="E61" s="9"/>
      <c r="F61" s="2"/>
    </row>
    <row r="62" spans="1:16" ht="30" customHeight="1">
      <c r="A62" s="76" t="s">
        <v>39</v>
      </c>
      <c r="B62" s="76"/>
      <c r="C62" s="70"/>
      <c r="D62" s="70"/>
      <c r="E62" s="9"/>
      <c r="P62" s="12"/>
    </row>
    <row r="63" spans="1:16" ht="30" customHeight="1">
      <c r="A63" s="63" t="s">
        <v>40</v>
      </c>
      <c r="B63" s="71" t="s">
        <v>41</v>
      </c>
      <c r="C63" s="52" t="s">
        <v>24</v>
      </c>
      <c r="D63" s="52" t="s">
        <v>15</v>
      </c>
      <c r="E63" s="9"/>
      <c r="P63" s="12"/>
    </row>
    <row r="64" spans="1:16" ht="30" customHeight="1">
      <c r="A64" s="55" t="s">
        <v>2</v>
      </c>
      <c r="B64" s="77" t="s">
        <v>42</v>
      </c>
      <c r="C64" s="78"/>
      <c r="D64" s="79">
        <f>$C$64*2*22</f>
        <v>0</v>
      </c>
      <c r="E64" s="9"/>
      <c r="P64" s="12"/>
    </row>
    <row r="65" spans="1:16" ht="30" customHeight="1">
      <c r="A65" s="55" t="s">
        <v>4</v>
      </c>
      <c r="B65" s="80" t="s">
        <v>73</v>
      </c>
      <c r="C65" s="202"/>
      <c r="D65" s="67">
        <f>($C$65*22)-(($C$65*22)*20%)</f>
        <v>0</v>
      </c>
    </row>
    <row r="66" spans="1:16" ht="30" customHeight="1">
      <c r="A66" s="55" t="s">
        <v>30</v>
      </c>
      <c r="B66" s="80" t="s">
        <v>68</v>
      </c>
      <c r="C66" s="79"/>
      <c r="D66" s="79"/>
    </row>
    <row r="67" spans="1:16" ht="30" customHeight="1">
      <c r="A67" s="55" t="s">
        <v>31</v>
      </c>
      <c r="B67" s="81" t="s">
        <v>88</v>
      </c>
      <c r="C67" s="82"/>
      <c r="D67" s="82"/>
    </row>
    <row r="68" spans="1:16" ht="30" customHeight="1">
      <c r="A68" s="55" t="s">
        <v>32</v>
      </c>
      <c r="B68" s="81" t="s">
        <v>99</v>
      </c>
      <c r="C68" s="83"/>
      <c r="D68" s="82">
        <f>284*C68</f>
        <v>0</v>
      </c>
    </row>
    <row r="69" spans="1:16" ht="30" customHeight="1">
      <c r="A69" s="55" t="s">
        <v>33</v>
      </c>
      <c r="B69" s="81" t="s">
        <v>89</v>
      </c>
      <c r="C69" s="83"/>
      <c r="D69" s="82"/>
    </row>
    <row r="70" spans="1:16" ht="30" customHeight="1">
      <c r="A70" s="81"/>
      <c r="B70" s="219" t="s">
        <v>43</v>
      </c>
      <c r="C70" s="220"/>
      <c r="D70" s="84">
        <f>SUM(D64:D69)</f>
        <v>0</v>
      </c>
    </row>
    <row r="71" spans="1:16" ht="30" customHeight="1">
      <c r="A71" s="212"/>
      <c r="B71" s="212"/>
      <c r="C71" s="212"/>
      <c r="D71" s="85"/>
      <c r="E71" s="9"/>
      <c r="F71" s="10"/>
      <c r="H71" s="4"/>
    </row>
    <row r="72" spans="1:16" s="12" customFormat="1" ht="36.75" customHeight="1">
      <c r="A72" s="36" t="s">
        <v>44</v>
      </c>
      <c r="B72" s="50"/>
      <c r="C72" s="50"/>
      <c r="D72" s="50"/>
      <c r="E72" s="9"/>
      <c r="F72" s="10"/>
    </row>
    <row r="73" spans="1:16" ht="30" customHeight="1">
      <c r="A73" s="52">
        <v>2</v>
      </c>
      <c r="B73" s="71" t="s">
        <v>45</v>
      </c>
      <c r="C73" s="52" t="s">
        <v>15</v>
      </c>
      <c r="D73" s="50"/>
      <c r="P73" s="4"/>
    </row>
    <row r="74" spans="1:16" ht="30" customHeight="1">
      <c r="A74" s="64" t="s">
        <v>19</v>
      </c>
      <c r="B74" s="65" t="s">
        <v>94</v>
      </c>
      <c r="C74" s="67">
        <f>$D$45</f>
        <v>0</v>
      </c>
      <c r="D74" s="50"/>
      <c r="P74" s="4"/>
    </row>
    <row r="75" spans="1:16" ht="30" customHeight="1">
      <c r="A75" s="86" t="s">
        <v>25</v>
      </c>
      <c r="B75" s="87" t="s">
        <v>74</v>
      </c>
      <c r="C75" s="67">
        <f>($D$38+$D$45)*36.8%</f>
        <v>0</v>
      </c>
      <c r="D75" s="50"/>
      <c r="P75" s="4"/>
    </row>
    <row r="76" spans="1:16" ht="30" customHeight="1">
      <c r="A76" s="55" t="s">
        <v>40</v>
      </c>
      <c r="B76" s="80" t="s">
        <v>41</v>
      </c>
      <c r="C76" s="67">
        <f>$D$70</f>
        <v>0</v>
      </c>
      <c r="D76" s="50"/>
      <c r="P76" s="4"/>
    </row>
    <row r="77" spans="1:16" ht="30" customHeight="1">
      <c r="A77" s="65"/>
      <c r="B77" s="88" t="s">
        <v>43</v>
      </c>
      <c r="C77" s="60">
        <f>SUM(C74:C76)</f>
        <v>0</v>
      </c>
      <c r="D77" s="50"/>
      <c r="P77" s="4"/>
    </row>
    <row r="78" spans="1:16" ht="30" customHeight="1">
      <c r="A78" s="89"/>
      <c r="B78" s="89"/>
      <c r="C78" s="89"/>
      <c r="D78" s="89"/>
      <c r="E78" s="13"/>
      <c r="P78" s="4"/>
    </row>
    <row r="79" spans="1:16" ht="30" customHeight="1">
      <c r="A79" s="76" t="s">
        <v>46</v>
      </c>
      <c r="B79" s="76"/>
      <c r="C79" s="90"/>
      <c r="D79" s="90"/>
      <c r="E79" s="9"/>
      <c r="P79" s="4"/>
    </row>
    <row r="80" spans="1:16" ht="30" customHeight="1">
      <c r="A80" s="52">
        <v>3</v>
      </c>
      <c r="B80" s="51" t="s">
        <v>47</v>
      </c>
      <c r="C80" s="52" t="s">
        <v>21</v>
      </c>
      <c r="D80" s="52" t="s">
        <v>15</v>
      </c>
    </row>
    <row r="81" spans="1:17" ht="30" customHeight="1">
      <c r="A81" s="64" t="s">
        <v>2</v>
      </c>
      <c r="B81" s="65" t="s">
        <v>100</v>
      </c>
      <c r="C81" s="91">
        <v>1.24E-2</v>
      </c>
      <c r="D81" s="67">
        <f>$D$38*$C$81</f>
        <v>0</v>
      </c>
      <c r="E81" s="9"/>
      <c r="G81" s="5"/>
      <c r="H81" s="5"/>
      <c r="I81" s="5"/>
      <c r="J81" s="5"/>
      <c r="K81" s="5"/>
      <c r="L81" s="5"/>
      <c r="M81" s="5"/>
      <c r="N81" s="5"/>
    </row>
    <row r="82" spans="1:17" ht="30" customHeight="1">
      <c r="A82" s="64" t="s">
        <v>4</v>
      </c>
      <c r="B82" s="65" t="s">
        <v>101</v>
      </c>
      <c r="C82" s="91">
        <v>0.08</v>
      </c>
      <c r="D82" s="67">
        <f>$D$81*$C$82</f>
        <v>0</v>
      </c>
      <c r="E82" s="9"/>
      <c r="F82" s="10"/>
      <c r="G82" s="5"/>
      <c r="H82" s="5"/>
      <c r="I82" s="5"/>
      <c r="J82" s="5"/>
      <c r="K82" s="5"/>
      <c r="L82" s="5"/>
      <c r="M82" s="5"/>
      <c r="N82" s="5"/>
    </row>
    <row r="83" spans="1:17" ht="30" customHeight="1">
      <c r="A83" s="86" t="s">
        <v>30</v>
      </c>
      <c r="B83" s="87" t="s">
        <v>102</v>
      </c>
      <c r="C83" s="91">
        <f>1.24%*(40%+10%)*8</f>
        <v>4.9599999999999998E-2</v>
      </c>
      <c r="D83" s="67">
        <f>$D$81*$C$83</f>
        <v>0</v>
      </c>
    </row>
    <row r="84" spans="1:17" ht="30" customHeight="1">
      <c r="A84" s="64" t="s">
        <v>31</v>
      </c>
      <c r="B84" s="65" t="s">
        <v>103</v>
      </c>
      <c r="C84" s="91">
        <f>(((7/30)/12)*100%)</f>
        <v>1.9444444444444445E-2</v>
      </c>
      <c r="D84" s="67">
        <f>$D$38*$C$84</f>
        <v>0</v>
      </c>
      <c r="E84" s="9"/>
    </row>
    <row r="85" spans="1:17" ht="30" customHeight="1">
      <c r="A85" s="64" t="s">
        <v>32</v>
      </c>
      <c r="B85" s="87" t="s">
        <v>104</v>
      </c>
      <c r="C85" s="91">
        <v>0.36799999999999999</v>
      </c>
      <c r="D85" s="67">
        <f>$D$84*$C$85</f>
        <v>0</v>
      </c>
      <c r="E85" s="9"/>
    </row>
    <row r="86" spans="1:17" ht="30" customHeight="1">
      <c r="A86" s="86" t="s">
        <v>33</v>
      </c>
      <c r="B86" s="87" t="s">
        <v>105</v>
      </c>
      <c r="C86" s="91">
        <f>1.94%*(40%+10%)*8</f>
        <v>7.7600000000000002E-2</v>
      </c>
      <c r="D86" s="67">
        <f>$D$84*$C$86</f>
        <v>0</v>
      </c>
      <c r="E86" s="9"/>
    </row>
    <row r="87" spans="1:17" ht="30" customHeight="1">
      <c r="A87" s="211" t="s">
        <v>22</v>
      </c>
      <c r="B87" s="211"/>
      <c r="C87" s="211"/>
      <c r="D87" s="92">
        <f>SUM(D81:D86)</f>
        <v>0</v>
      </c>
      <c r="E87" s="9"/>
      <c r="F87" s="10"/>
      <c r="G87" s="14"/>
      <c r="H87" s="14"/>
      <c r="I87" s="14"/>
      <c r="J87" s="14"/>
      <c r="K87" s="14"/>
      <c r="L87" s="14"/>
      <c r="M87" s="14"/>
      <c r="N87" s="14"/>
      <c r="O87" s="14"/>
      <c r="Q87" s="4"/>
    </row>
    <row r="88" spans="1:17" s="16" customFormat="1" ht="30" customHeight="1">
      <c r="A88" s="93"/>
      <c r="B88" s="93"/>
      <c r="C88" s="93"/>
      <c r="D88" s="93"/>
      <c r="E88" s="9"/>
      <c r="F88" s="10"/>
      <c r="G88" s="15"/>
      <c r="H88" s="15"/>
      <c r="I88" s="15"/>
      <c r="J88" s="15"/>
      <c r="K88" s="15"/>
      <c r="L88" s="15"/>
      <c r="M88" s="15"/>
      <c r="N88" s="15"/>
      <c r="O88" s="15"/>
      <c r="Q88" s="17"/>
    </row>
    <row r="89" spans="1:17" ht="30" customHeight="1">
      <c r="A89" s="76" t="s">
        <v>106</v>
      </c>
      <c r="B89" s="89"/>
      <c r="C89" s="89"/>
      <c r="D89" s="89"/>
      <c r="E89" s="9"/>
      <c r="F89" s="10"/>
      <c r="G89" s="18"/>
      <c r="H89" s="18"/>
      <c r="I89" s="18"/>
      <c r="J89" s="18"/>
      <c r="K89" s="18"/>
      <c r="L89" s="18"/>
      <c r="M89" s="18"/>
      <c r="N89" s="18"/>
      <c r="P89" s="4"/>
    </row>
    <row r="90" spans="1:17" ht="30" customHeight="1">
      <c r="A90" s="76" t="s">
        <v>75</v>
      </c>
      <c r="B90" s="70"/>
      <c r="C90" s="89"/>
      <c r="D90" s="89"/>
      <c r="E90" s="9"/>
      <c r="F90" s="10"/>
      <c r="G90" s="5"/>
      <c r="H90" s="5"/>
      <c r="I90" s="5"/>
      <c r="J90" s="5"/>
      <c r="K90" s="5"/>
      <c r="L90" s="5"/>
      <c r="M90" s="5"/>
      <c r="N90" s="5"/>
      <c r="P90" s="4"/>
    </row>
    <row r="91" spans="1:17" ht="30" customHeight="1">
      <c r="A91" s="52" t="s">
        <v>76</v>
      </c>
      <c r="B91" s="71" t="s">
        <v>69</v>
      </c>
      <c r="C91" s="52" t="s">
        <v>67</v>
      </c>
      <c r="D91" s="52" t="s">
        <v>15</v>
      </c>
      <c r="E91" s="9"/>
      <c r="F91" s="10"/>
      <c r="G91" s="25"/>
      <c r="H91" s="19"/>
    </row>
    <row r="92" spans="1:17" ht="30" customHeight="1">
      <c r="A92" s="55" t="s">
        <v>2</v>
      </c>
      <c r="B92" s="69" t="s">
        <v>95</v>
      </c>
      <c r="C92" s="94">
        <v>1E-3</v>
      </c>
      <c r="D92" s="95">
        <f>($D$45+$D$38)*((4/12)/12)*C92</f>
        <v>0</v>
      </c>
      <c r="E92" s="9"/>
      <c r="F92" s="10"/>
      <c r="G92" s="26"/>
      <c r="H92" s="19"/>
    </row>
    <row r="93" spans="1:17" ht="46.5" customHeight="1">
      <c r="A93" s="55" t="s">
        <v>4</v>
      </c>
      <c r="B93" s="96" t="s">
        <v>90</v>
      </c>
      <c r="C93" s="72">
        <f>$C$60</f>
        <v>0.36800000000000005</v>
      </c>
      <c r="D93" s="95">
        <f>$D$92*$C$93</f>
        <v>0</v>
      </c>
      <c r="E93" s="9"/>
      <c r="F93" s="10"/>
      <c r="G93" s="25"/>
      <c r="H93" s="19"/>
    </row>
    <row r="94" spans="1:17" ht="46.5" customHeight="1">
      <c r="A94" s="208" t="s">
        <v>62</v>
      </c>
      <c r="B94" s="210"/>
      <c r="C94" s="209"/>
      <c r="D94" s="97">
        <f>SUM(D92:D93)</f>
        <v>0</v>
      </c>
      <c r="E94" s="9"/>
      <c r="F94" s="10"/>
      <c r="G94" s="26"/>
      <c r="H94" s="19"/>
    </row>
    <row r="95" spans="1:17" s="20" customFormat="1" ht="30" customHeight="1">
      <c r="A95" s="89"/>
      <c r="B95" s="89"/>
      <c r="C95" s="89"/>
      <c r="D95" s="89"/>
      <c r="E95" s="9"/>
      <c r="F95" s="10"/>
    </row>
    <row r="96" spans="1:17" ht="30" customHeight="1">
      <c r="A96" s="76" t="s">
        <v>70</v>
      </c>
      <c r="B96" s="76"/>
      <c r="C96" s="76"/>
      <c r="D96" s="76"/>
      <c r="E96" s="9"/>
      <c r="F96" s="10"/>
      <c r="G96" s="20"/>
      <c r="H96" s="20"/>
    </row>
    <row r="97" spans="1:14" ht="30" customHeight="1">
      <c r="A97" s="98"/>
      <c r="B97" s="98"/>
      <c r="C97" s="99" t="s">
        <v>48</v>
      </c>
      <c r="D97" s="60">
        <f>$D$38+$C$77+$D$87+$D$94</f>
        <v>0</v>
      </c>
      <c r="E97" s="9"/>
      <c r="F97" s="10"/>
      <c r="G97" s="21"/>
      <c r="H97" s="22"/>
    </row>
    <row r="98" spans="1:14" ht="30" customHeight="1">
      <c r="A98" s="52">
        <v>5</v>
      </c>
      <c r="B98" s="100" t="s">
        <v>49</v>
      </c>
      <c r="C98" s="63" t="s">
        <v>50</v>
      </c>
      <c r="D98" s="101" t="s">
        <v>15</v>
      </c>
      <c r="E98" s="9"/>
      <c r="F98" s="10"/>
      <c r="G98" s="23"/>
      <c r="H98" s="19"/>
    </row>
    <row r="99" spans="1:14" ht="30" customHeight="1">
      <c r="A99" s="102" t="s">
        <v>2</v>
      </c>
      <c r="B99" s="103" t="s">
        <v>51</v>
      </c>
      <c r="C99" s="104">
        <v>4.4900000000000002E-2</v>
      </c>
      <c r="D99" s="92">
        <f>$D$97*$C$99</f>
        <v>0</v>
      </c>
      <c r="E99" s="9"/>
      <c r="F99" s="10"/>
      <c r="G99" s="24"/>
      <c r="H99" s="19"/>
    </row>
    <row r="100" spans="1:14" ht="30" customHeight="1">
      <c r="A100" s="63" t="s">
        <v>4</v>
      </c>
      <c r="B100" s="103" t="s">
        <v>52</v>
      </c>
      <c r="C100" s="105">
        <v>3.0700000000000002E-2</v>
      </c>
      <c r="D100" s="92">
        <f>$C$100*($D$97+$D$99)</f>
        <v>0</v>
      </c>
      <c r="E100" s="9"/>
      <c r="F100" s="10"/>
      <c r="G100" s="24"/>
      <c r="H100" s="22"/>
    </row>
    <row r="101" spans="1:14" ht="30" customHeight="1">
      <c r="A101" s="51"/>
      <c r="B101" s="106"/>
      <c r="C101" s="107" t="s">
        <v>53</v>
      </c>
      <c r="D101" s="92">
        <f>($D$97+$D$99+$D$100)/(1-$C$102)</f>
        <v>0</v>
      </c>
    </row>
    <row r="102" spans="1:14" ht="30" customHeight="1">
      <c r="A102" s="108" t="s">
        <v>30</v>
      </c>
      <c r="B102" s="109" t="s">
        <v>54</v>
      </c>
      <c r="C102" s="110">
        <f>SUM(C103:C104)</f>
        <v>0.14250000000000002</v>
      </c>
      <c r="D102" s="92">
        <f>$C$102*$D$101</f>
        <v>0</v>
      </c>
    </row>
    <row r="103" spans="1:14" ht="30" customHeight="1">
      <c r="A103" s="55"/>
      <c r="B103" s="69" t="s">
        <v>96</v>
      </c>
      <c r="C103" s="66">
        <v>9.2499999999999999E-2</v>
      </c>
      <c r="D103" s="111">
        <f>$C$103*$D$101</f>
        <v>0</v>
      </c>
    </row>
    <row r="104" spans="1:14" ht="30" customHeight="1">
      <c r="A104" s="112"/>
      <c r="B104" s="69" t="s">
        <v>55</v>
      </c>
      <c r="C104" s="94">
        <v>0.05</v>
      </c>
      <c r="D104" s="111">
        <f>$C$104*$D$101</f>
        <v>0</v>
      </c>
      <c r="E104" s="9"/>
      <c r="F104" s="10"/>
      <c r="G104" s="5"/>
      <c r="H104" s="5"/>
      <c r="I104" s="5"/>
      <c r="J104" s="5"/>
      <c r="K104" s="5"/>
      <c r="L104" s="5"/>
      <c r="M104" s="5"/>
      <c r="N104" s="5"/>
    </row>
    <row r="105" spans="1:14" ht="30" customHeight="1">
      <c r="A105" s="228" t="s">
        <v>43</v>
      </c>
      <c r="B105" s="228"/>
      <c r="C105" s="228"/>
      <c r="D105" s="113">
        <f>$D$99+$D$100+$D$102</f>
        <v>0</v>
      </c>
    </row>
    <row r="106" spans="1:14" ht="30" customHeight="1">
      <c r="A106" s="70"/>
      <c r="B106" s="70"/>
      <c r="C106" s="70"/>
      <c r="D106" s="70"/>
      <c r="E106" s="9"/>
      <c r="F106" s="10"/>
    </row>
    <row r="107" spans="1:14" ht="30" customHeight="1">
      <c r="A107" s="76" t="s">
        <v>56</v>
      </c>
      <c r="B107" s="76"/>
      <c r="C107" s="76"/>
      <c r="D107" s="76"/>
      <c r="E107" s="9"/>
      <c r="F107" s="10"/>
    </row>
    <row r="108" spans="1:14" ht="30" customHeight="1">
      <c r="A108" s="52"/>
      <c r="B108" s="114" t="s">
        <v>57</v>
      </c>
      <c r="C108" s="114" t="s">
        <v>15</v>
      </c>
      <c r="D108" s="50"/>
      <c r="E108" s="9"/>
      <c r="F108" s="10"/>
    </row>
    <row r="109" spans="1:14" ht="30" customHeight="1">
      <c r="A109" s="55" t="s">
        <v>2</v>
      </c>
      <c r="B109" s="69" t="s">
        <v>58</v>
      </c>
      <c r="C109" s="111">
        <f>$D$38</f>
        <v>0</v>
      </c>
      <c r="D109" s="50"/>
      <c r="E109" s="9"/>
      <c r="F109" s="10"/>
    </row>
    <row r="110" spans="1:14" ht="30" customHeight="1">
      <c r="A110" s="55" t="s">
        <v>4</v>
      </c>
      <c r="B110" s="69" t="s">
        <v>59</v>
      </c>
      <c r="C110" s="111">
        <f>$C$77</f>
        <v>0</v>
      </c>
      <c r="D110" s="50"/>
      <c r="E110" s="9"/>
      <c r="F110" s="10"/>
    </row>
    <row r="111" spans="1:14" ht="30" customHeight="1">
      <c r="A111" s="55" t="s">
        <v>30</v>
      </c>
      <c r="B111" s="69" t="s">
        <v>60</v>
      </c>
      <c r="C111" s="111">
        <f>$D$87</f>
        <v>0</v>
      </c>
      <c r="D111" s="50"/>
      <c r="E111" s="9"/>
      <c r="F111" s="10"/>
    </row>
    <row r="112" spans="1:14" ht="30" customHeight="1">
      <c r="A112" s="55" t="s">
        <v>31</v>
      </c>
      <c r="B112" s="69" t="s">
        <v>78</v>
      </c>
      <c r="C112" s="111">
        <f>$D$94</f>
        <v>0</v>
      </c>
      <c r="D112" s="50"/>
    </row>
    <row r="113" spans="1:4" ht="30" customHeight="1">
      <c r="A113" s="65"/>
      <c r="B113" s="115" t="s">
        <v>79</v>
      </c>
      <c r="C113" s="92">
        <f>SUM($C$109,$C$110,$C$111,$C$112)</f>
        <v>0</v>
      </c>
      <c r="D113" s="50"/>
    </row>
    <row r="114" spans="1:4" ht="30" customHeight="1">
      <c r="A114" s="116" t="s">
        <v>32</v>
      </c>
      <c r="B114" s="117" t="s">
        <v>77</v>
      </c>
      <c r="C114" s="111">
        <f>$D$105</f>
        <v>0</v>
      </c>
      <c r="D114" s="50"/>
    </row>
    <row r="115" spans="1:4" ht="30" customHeight="1">
      <c r="A115" s="65"/>
      <c r="B115" s="115" t="s">
        <v>61</v>
      </c>
      <c r="C115" s="92">
        <f>$C$113+$C$114</f>
        <v>0</v>
      </c>
      <c r="D115" s="50"/>
    </row>
    <row r="116" spans="1:4" ht="30" customHeight="1">
      <c r="A116" s="50"/>
      <c r="B116" s="50"/>
      <c r="C116" s="50"/>
      <c r="D116" s="50"/>
    </row>
    <row r="117" spans="1:4" ht="16">
      <c r="A117" s="217" t="s">
        <v>97</v>
      </c>
      <c r="B117" s="217"/>
      <c r="C117" s="118">
        <f>C115</f>
        <v>0</v>
      </c>
      <c r="D117" s="50"/>
    </row>
    <row r="118" spans="1:4" ht="16">
      <c r="A118" s="217" t="s">
        <v>148</v>
      </c>
      <c r="B118" s="217"/>
      <c r="C118" s="118">
        <f>C117*11</f>
        <v>0</v>
      </c>
      <c r="D118" s="50"/>
    </row>
    <row r="119" spans="1:4" ht="16">
      <c r="A119" s="50"/>
      <c r="B119" s="50"/>
      <c r="C119" s="50"/>
      <c r="D119" s="50"/>
    </row>
    <row r="120" spans="1:4" ht="16">
      <c r="A120" s="50"/>
      <c r="B120" s="33"/>
      <c r="C120" s="190"/>
      <c r="D120" s="50"/>
    </row>
  </sheetData>
  <mergeCells count="26">
    <mergeCell ref="A117:B117"/>
    <mergeCell ref="A118:B118"/>
    <mergeCell ref="A60:B60"/>
    <mergeCell ref="B70:C70"/>
    <mergeCell ref="A71:C71"/>
    <mergeCell ref="A87:C87"/>
    <mergeCell ref="A94:C94"/>
    <mergeCell ref="A105:C105"/>
    <mergeCell ref="A49:D49"/>
    <mergeCell ref="A22:D22"/>
    <mergeCell ref="C23:D23"/>
    <mergeCell ref="C24:D24"/>
    <mergeCell ref="C25:D25"/>
    <mergeCell ref="C26:D26"/>
    <mergeCell ref="A28:D28"/>
    <mergeCell ref="A38:C38"/>
    <mergeCell ref="A40:D40"/>
    <mergeCell ref="A41:D41"/>
    <mergeCell ref="A45:B45"/>
    <mergeCell ref="A47:B47"/>
    <mergeCell ref="A11:D11"/>
    <mergeCell ref="A5:D5"/>
    <mergeCell ref="A6:D6"/>
    <mergeCell ref="A8:D8"/>
    <mergeCell ref="A9:D9"/>
    <mergeCell ref="A10:D10"/>
  </mergeCells>
  <pageMargins left="1.3779527559055118" right="0.78740157480314965" top="0.51181102362204722" bottom="0.78740157480314965" header="0.51181102362204722" footer="0.51181102362204722"/>
  <pageSetup paperSize="9" scale="52" firstPageNumber="0" fitToHeight="0" orientation="portrait" verticalDpi="598" r:id="rId1"/>
  <headerFooter differentOddEven="1">
    <oddHeader>&amp;R&amp;G</oddHeader>
  </headerFooter>
  <rowBreaks count="2" manualBreakCount="2">
    <brk id="48" max="16383" man="1"/>
    <brk id="87" max="3" man="1"/>
  </rowBreaks>
  <colBreaks count="1" manualBreakCount="1">
    <brk id="4" max="1048575" man="1"/>
  </col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5:Q120"/>
  <sheetViews>
    <sheetView view="pageBreakPreview" zoomScale="64" zoomScaleNormal="85" zoomScaleSheetLayoutView="64" zoomScalePageLayoutView="53" workbookViewId="0">
      <selection activeCell="A118" sqref="A118:C118"/>
    </sheetView>
  </sheetViews>
  <sheetFormatPr defaultColWidth="9.1796875" defaultRowHeight="14.5"/>
  <cols>
    <col min="1" max="1" width="9.1796875" style="3"/>
    <col min="2" max="2" width="75.453125" style="3" customWidth="1"/>
    <col min="3" max="3" width="31.1796875" style="3" bestFit="1" customWidth="1"/>
    <col min="4" max="4" width="32.1796875" style="3" customWidth="1"/>
    <col min="5" max="5" width="17.1796875" style="1" customWidth="1"/>
    <col min="6" max="6" width="18.453125" style="2" customWidth="1"/>
    <col min="7" max="7" width="31.54296875" style="3" customWidth="1"/>
    <col min="8" max="16384" width="9.1796875" style="3"/>
  </cols>
  <sheetData>
    <row r="5" spans="1:6">
      <c r="A5" s="216"/>
      <c r="B5" s="216"/>
      <c r="C5" s="216"/>
      <c r="D5" s="216"/>
    </row>
    <row r="6" spans="1:6">
      <c r="A6" s="216"/>
      <c r="B6" s="216"/>
      <c r="C6" s="216"/>
      <c r="D6" s="216"/>
    </row>
    <row r="8" spans="1:6" ht="15">
      <c r="A8" s="213" t="s">
        <v>147</v>
      </c>
      <c r="B8" s="213"/>
      <c r="C8" s="213"/>
      <c r="D8" s="213"/>
    </row>
    <row r="9" spans="1:6" ht="15">
      <c r="A9" s="213"/>
      <c r="B9" s="213"/>
      <c r="C9" s="213"/>
      <c r="D9" s="213"/>
    </row>
    <row r="10" spans="1:6" ht="15.75" customHeight="1">
      <c r="A10" s="213"/>
      <c r="B10" s="213"/>
      <c r="C10" s="213"/>
      <c r="D10" s="213"/>
    </row>
    <row r="11" spans="1:6" s="4" customFormat="1" ht="29.25" customHeight="1">
      <c r="A11" s="213" t="s">
        <v>131</v>
      </c>
      <c r="B11" s="213"/>
      <c r="C11" s="213"/>
      <c r="D11" s="213"/>
      <c r="E11" s="1"/>
      <c r="F11" s="2"/>
    </row>
    <row r="12" spans="1:6" ht="30" customHeight="1">
      <c r="A12" s="33"/>
      <c r="B12" s="33"/>
      <c r="C12" s="33"/>
      <c r="D12" s="33"/>
    </row>
    <row r="13" spans="1:6" ht="30" customHeight="1">
      <c r="A13" s="34" t="s">
        <v>1</v>
      </c>
      <c r="B13" s="35"/>
      <c r="C13" s="36"/>
      <c r="D13" s="33"/>
    </row>
    <row r="14" spans="1:6" ht="30" customHeight="1">
      <c r="A14" s="37" t="s">
        <v>2</v>
      </c>
      <c r="B14" s="38" t="s">
        <v>3</v>
      </c>
      <c r="C14" s="39" t="s">
        <v>65</v>
      </c>
      <c r="D14" s="33"/>
    </row>
    <row r="15" spans="1:6" ht="30" customHeight="1">
      <c r="A15" s="37" t="s">
        <v>4</v>
      </c>
      <c r="B15" s="38" t="s">
        <v>5</v>
      </c>
      <c r="C15" s="40" t="s">
        <v>64</v>
      </c>
      <c r="D15" s="33"/>
    </row>
    <row r="16" spans="1:6" s="6" customFormat="1" ht="30" customHeight="1">
      <c r="A16" s="41"/>
      <c r="B16" s="42"/>
      <c r="C16" s="43"/>
      <c r="D16" s="44"/>
      <c r="E16" s="1"/>
      <c r="F16" s="2"/>
    </row>
    <row r="17" spans="1:16" ht="30" customHeight="1">
      <c r="A17" s="36" t="s">
        <v>6</v>
      </c>
      <c r="B17" s="36"/>
      <c r="C17" s="36"/>
      <c r="D17" s="36"/>
    </row>
    <row r="18" spans="1:16" s="7" customFormat="1" ht="30" customHeight="1">
      <c r="A18" s="45"/>
      <c r="B18" s="45" t="s">
        <v>7</v>
      </c>
      <c r="C18" s="46"/>
      <c r="D18" s="46"/>
      <c r="E18" s="1"/>
      <c r="F18" s="2"/>
    </row>
    <row r="19" spans="1:16" s="8" customFormat="1" ht="30" customHeight="1">
      <c r="A19" s="37"/>
      <c r="B19" s="37" t="s">
        <v>8</v>
      </c>
      <c r="C19" s="47"/>
      <c r="D19" s="47"/>
      <c r="E19" s="1"/>
      <c r="F19" s="2"/>
    </row>
    <row r="20" spans="1:16" ht="30" customHeight="1">
      <c r="A20" s="33"/>
      <c r="B20" s="33"/>
      <c r="C20" s="33"/>
      <c r="D20" s="33"/>
    </row>
    <row r="21" spans="1:16" ht="30" customHeight="1">
      <c r="A21" s="36" t="s">
        <v>9</v>
      </c>
      <c r="B21" s="36"/>
      <c r="C21" s="36"/>
      <c r="D21" s="36"/>
      <c r="E21" s="9"/>
      <c r="F21" s="10"/>
      <c r="G21" s="5"/>
      <c r="H21" s="5"/>
      <c r="I21" s="5"/>
      <c r="J21" s="5"/>
      <c r="K21" s="5"/>
      <c r="L21" s="5"/>
      <c r="M21" s="5"/>
      <c r="N21" s="5"/>
    </row>
    <row r="22" spans="1:16" ht="30" customHeight="1">
      <c r="A22" s="218" t="s">
        <v>10</v>
      </c>
      <c r="B22" s="218"/>
      <c r="C22" s="218"/>
      <c r="D22" s="218"/>
    </row>
    <row r="23" spans="1:16" ht="30" customHeight="1">
      <c r="A23" s="37">
        <v>1</v>
      </c>
      <c r="B23" s="48" t="s">
        <v>11</v>
      </c>
      <c r="C23" s="221" t="s">
        <v>116</v>
      </c>
      <c r="D23" s="222"/>
    </row>
    <row r="24" spans="1:16" ht="30" customHeight="1">
      <c r="A24" s="37">
        <v>2</v>
      </c>
      <c r="B24" s="48" t="s">
        <v>12</v>
      </c>
      <c r="C24" s="223" t="s">
        <v>117</v>
      </c>
      <c r="D24" s="224"/>
    </row>
    <row r="25" spans="1:16" ht="31.5" customHeight="1">
      <c r="A25" s="37">
        <v>3</v>
      </c>
      <c r="B25" s="48" t="s">
        <v>63</v>
      </c>
      <c r="C25" s="225" t="s">
        <v>66</v>
      </c>
      <c r="D25" s="226"/>
    </row>
    <row r="26" spans="1:16" ht="30" customHeight="1">
      <c r="A26" s="37">
        <v>4</v>
      </c>
      <c r="B26" s="49" t="s">
        <v>0</v>
      </c>
      <c r="C26" s="229">
        <v>9113.5400000000009</v>
      </c>
      <c r="D26" s="229"/>
    </row>
    <row r="27" spans="1:16" ht="30" customHeight="1">
      <c r="A27" s="36"/>
      <c r="B27" s="36"/>
      <c r="C27" s="36"/>
      <c r="D27" s="50"/>
      <c r="P27" s="4"/>
    </row>
    <row r="28" spans="1:16" ht="30" customHeight="1">
      <c r="A28" s="230" t="s">
        <v>13</v>
      </c>
      <c r="B28" s="230"/>
      <c r="C28" s="230"/>
      <c r="D28" s="230"/>
      <c r="P28" s="4"/>
    </row>
    <row r="29" spans="1:16" ht="30" customHeight="1">
      <c r="A29" s="36"/>
      <c r="B29" s="36"/>
      <c r="C29" s="36"/>
      <c r="D29" s="36"/>
      <c r="E29" s="9"/>
      <c r="F29" s="10"/>
      <c r="G29" s="5"/>
      <c r="H29" s="5"/>
      <c r="I29" s="5"/>
      <c r="J29" s="5"/>
      <c r="K29" s="5"/>
      <c r="L29" s="5"/>
      <c r="M29" s="5"/>
      <c r="N29" s="5"/>
      <c r="P29" s="4"/>
    </row>
    <row r="30" spans="1:16" ht="30" customHeight="1">
      <c r="A30" s="51">
        <v>1</v>
      </c>
      <c r="B30" s="51" t="s">
        <v>14</v>
      </c>
      <c r="C30" s="52" t="s">
        <v>67</v>
      </c>
      <c r="D30" s="52" t="s">
        <v>15</v>
      </c>
      <c r="E30" s="9"/>
      <c r="F30" s="10"/>
      <c r="G30" s="5"/>
      <c r="H30" s="5"/>
      <c r="I30" s="5"/>
      <c r="J30" s="5"/>
      <c r="K30" s="5"/>
      <c r="L30" s="5"/>
      <c r="M30" s="5"/>
      <c r="N30" s="5"/>
      <c r="P30" s="4"/>
    </row>
    <row r="31" spans="1:16" s="8" customFormat="1" ht="30" customHeight="1">
      <c r="A31" s="53" t="s">
        <v>2</v>
      </c>
      <c r="B31" s="54" t="s">
        <v>0</v>
      </c>
      <c r="C31" s="55" t="s">
        <v>71</v>
      </c>
      <c r="D31" s="56">
        <f>C26</f>
        <v>9113.5400000000009</v>
      </c>
      <c r="E31" s="1"/>
      <c r="F31" s="2"/>
    </row>
    <row r="32" spans="1:16" s="8" customFormat="1" ht="30" customHeight="1">
      <c r="A32" s="53" t="s">
        <v>4</v>
      </c>
      <c r="B32" s="54" t="s">
        <v>16</v>
      </c>
      <c r="C32" s="57">
        <v>0</v>
      </c>
      <c r="D32" s="58">
        <f>C32*D31</f>
        <v>0</v>
      </c>
      <c r="E32" s="1"/>
      <c r="F32" s="2"/>
    </row>
    <row r="33" spans="1:16" s="8" customFormat="1" ht="30" customHeight="1">
      <c r="A33" s="53" t="s">
        <v>30</v>
      </c>
      <c r="B33" s="54" t="s">
        <v>80</v>
      </c>
      <c r="C33" s="59">
        <v>0</v>
      </c>
      <c r="D33" s="56">
        <v>0</v>
      </c>
      <c r="E33" s="1"/>
      <c r="F33" s="2"/>
    </row>
    <row r="34" spans="1:16" s="8" customFormat="1" ht="30" customHeight="1">
      <c r="A34" s="53" t="s">
        <v>31</v>
      </c>
      <c r="B34" s="54" t="s">
        <v>81</v>
      </c>
      <c r="C34" s="59">
        <v>0</v>
      </c>
      <c r="D34" s="56">
        <v>0</v>
      </c>
      <c r="E34" s="1"/>
      <c r="F34" s="2"/>
    </row>
    <row r="35" spans="1:16" s="8" customFormat="1" ht="30" customHeight="1">
      <c r="A35" s="53" t="s">
        <v>32</v>
      </c>
      <c r="B35" s="54" t="s">
        <v>82</v>
      </c>
      <c r="C35" s="59">
        <v>0</v>
      </c>
      <c r="D35" s="56">
        <v>0</v>
      </c>
      <c r="E35" s="1"/>
      <c r="F35" s="2"/>
    </row>
    <row r="36" spans="1:16" s="8" customFormat="1" ht="30" customHeight="1">
      <c r="A36" s="53" t="s">
        <v>33</v>
      </c>
      <c r="B36" s="54" t="s">
        <v>83</v>
      </c>
      <c r="C36" s="59">
        <v>0</v>
      </c>
      <c r="D36" s="56">
        <v>0</v>
      </c>
      <c r="E36" s="1"/>
      <c r="F36" s="2"/>
    </row>
    <row r="37" spans="1:16" ht="30" customHeight="1">
      <c r="A37" s="55" t="s">
        <v>35</v>
      </c>
      <c r="B37" s="54" t="s">
        <v>84</v>
      </c>
      <c r="C37" s="59">
        <v>0</v>
      </c>
      <c r="D37" s="56">
        <v>0</v>
      </c>
    </row>
    <row r="38" spans="1:16" ht="30" customHeight="1">
      <c r="A38" s="208" t="s">
        <v>17</v>
      </c>
      <c r="B38" s="210"/>
      <c r="C38" s="209"/>
      <c r="D38" s="60">
        <f>SUM(D31:D37)</f>
        <v>9113.5400000000009</v>
      </c>
    </row>
    <row r="39" spans="1:16" ht="30" customHeight="1">
      <c r="A39" s="61"/>
      <c r="B39" s="61"/>
      <c r="C39" s="61"/>
      <c r="D39" s="62"/>
    </row>
    <row r="40" spans="1:16" ht="30" customHeight="1">
      <c r="A40" s="214" t="s">
        <v>18</v>
      </c>
      <c r="B40" s="214"/>
      <c r="C40" s="214"/>
      <c r="D40" s="214"/>
      <c r="P40" s="4"/>
    </row>
    <row r="41" spans="1:16" ht="30" customHeight="1">
      <c r="A41" s="215" t="s">
        <v>93</v>
      </c>
      <c r="B41" s="215"/>
      <c r="C41" s="215"/>
      <c r="D41" s="215"/>
      <c r="P41" s="4"/>
    </row>
    <row r="42" spans="1:16" ht="30" customHeight="1">
      <c r="A42" s="52" t="s">
        <v>19</v>
      </c>
      <c r="B42" s="51" t="s">
        <v>20</v>
      </c>
      <c r="C42" s="63" t="s">
        <v>21</v>
      </c>
      <c r="D42" s="63" t="s">
        <v>15</v>
      </c>
      <c r="E42" s="9"/>
      <c r="F42" s="10"/>
      <c r="G42" s="5"/>
      <c r="H42" s="5"/>
      <c r="I42" s="5"/>
      <c r="J42" s="5"/>
      <c r="K42" s="5"/>
      <c r="L42" s="5"/>
      <c r="M42" s="5"/>
      <c r="N42" s="5"/>
      <c r="P42" s="4"/>
    </row>
    <row r="43" spans="1:16" ht="30" customHeight="1">
      <c r="A43" s="64" t="s">
        <v>2</v>
      </c>
      <c r="B43" s="65" t="s">
        <v>92</v>
      </c>
      <c r="C43" s="66">
        <v>8.3299999999999999E-2</v>
      </c>
      <c r="D43" s="67">
        <f>$C$43*$D$38</f>
        <v>759.15788200000009</v>
      </c>
      <c r="E43" s="9"/>
      <c r="F43" s="10"/>
      <c r="G43" s="5"/>
      <c r="H43" s="5"/>
      <c r="I43" s="5"/>
      <c r="J43" s="5"/>
      <c r="K43" s="5"/>
      <c r="L43" s="5"/>
      <c r="M43" s="5"/>
      <c r="N43" s="5"/>
      <c r="P43" s="4"/>
    </row>
    <row r="44" spans="1:16" ht="30" customHeight="1">
      <c r="A44" s="64" t="s">
        <v>4</v>
      </c>
      <c r="B44" s="65" t="s">
        <v>91</v>
      </c>
      <c r="C44" s="66">
        <v>0.121</v>
      </c>
      <c r="D44" s="67">
        <f>$C$44*$D$38</f>
        <v>1102.7383400000001</v>
      </c>
    </row>
    <row r="45" spans="1:16" ht="30" customHeight="1">
      <c r="A45" s="208" t="s">
        <v>72</v>
      </c>
      <c r="B45" s="209"/>
      <c r="C45" s="68">
        <f>SUM(C43:C44)</f>
        <v>0.20429999999999998</v>
      </c>
      <c r="D45" s="60">
        <f>SUM(D43:D44)</f>
        <v>1861.8962220000003</v>
      </c>
    </row>
    <row r="46" spans="1:16" ht="36.75" customHeight="1">
      <c r="A46" s="64" t="s">
        <v>30</v>
      </c>
      <c r="B46" s="69" t="s">
        <v>98</v>
      </c>
      <c r="C46" s="66">
        <v>7.8200000000000006E-2</v>
      </c>
      <c r="D46" s="60">
        <f>$C$46*$D$38</f>
        <v>712.67882800000007</v>
      </c>
    </row>
    <row r="47" spans="1:16" s="11" customFormat="1" ht="30" customHeight="1">
      <c r="A47" s="227" t="s">
        <v>62</v>
      </c>
      <c r="B47" s="220"/>
      <c r="C47" s="68">
        <f>SUM(C45:C46)</f>
        <v>0.28249999999999997</v>
      </c>
      <c r="D47" s="60">
        <f>D45+D46</f>
        <v>2574.5750500000004</v>
      </c>
      <c r="E47" s="1"/>
      <c r="F47" s="2"/>
    </row>
    <row r="48" spans="1:16" ht="30" customHeight="1">
      <c r="A48" s="70"/>
      <c r="B48" s="70"/>
      <c r="C48" s="70"/>
      <c r="D48" s="70"/>
    </row>
    <row r="49" spans="1:16" ht="29.25" customHeight="1">
      <c r="A49" s="214" t="s">
        <v>23</v>
      </c>
      <c r="B49" s="214"/>
      <c r="C49" s="214"/>
      <c r="D49" s="214"/>
      <c r="E49" s="9"/>
      <c r="F49" s="10"/>
      <c r="G49" s="5"/>
      <c r="H49" s="5"/>
      <c r="I49" s="5"/>
      <c r="J49" s="5"/>
      <c r="K49" s="5"/>
      <c r="L49" s="5"/>
      <c r="M49" s="5"/>
      <c r="N49" s="5"/>
    </row>
    <row r="50" spans="1:16" ht="30" customHeight="1">
      <c r="A50" s="76"/>
      <c r="B50" s="76"/>
      <c r="C50" s="186"/>
      <c r="D50" s="187"/>
      <c r="E50" s="9"/>
      <c r="F50" s="10"/>
      <c r="G50" s="5"/>
      <c r="H50" s="5"/>
      <c r="I50" s="5"/>
      <c r="J50" s="5"/>
      <c r="K50" s="5"/>
      <c r="L50" s="5"/>
      <c r="M50" s="5"/>
      <c r="N50" s="5"/>
    </row>
    <row r="51" spans="1:16" ht="30" customHeight="1">
      <c r="A51" s="52" t="s">
        <v>25</v>
      </c>
      <c r="B51" s="71" t="s">
        <v>26</v>
      </c>
      <c r="C51" s="52" t="s">
        <v>27</v>
      </c>
      <c r="D51" s="52" t="s">
        <v>15</v>
      </c>
    </row>
    <row r="52" spans="1:16" ht="30" customHeight="1">
      <c r="A52" s="55" t="s">
        <v>2</v>
      </c>
      <c r="B52" s="65" t="s">
        <v>28</v>
      </c>
      <c r="C52" s="72">
        <v>0.2</v>
      </c>
      <c r="D52" s="67">
        <f>$C$52*($D$38+$D$45)</f>
        <v>2195.0872444000001</v>
      </c>
    </row>
    <row r="53" spans="1:16" ht="30" customHeight="1">
      <c r="A53" s="55" t="s">
        <v>4</v>
      </c>
      <c r="B53" s="65" t="s">
        <v>29</v>
      </c>
      <c r="C53" s="72">
        <v>2.5000000000000001E-2</v>
      </c>
      <c r="D53" s="67">
        <f>$C$53*($D$38+$D$45)</f>
        <v>274.38590555000002</v>
      </c>
      <c r="M53" s="4"/>
    </row>
    <row r="54" spans="1:16" ht="30" customHeight="1">
      <c r="A54" s="55" t="s">
        <v>30</v>
      </c>
      <c r="B54" s="65" t="s">
        <v>87</v>
      </c>
      <c r="C54" s="73">
        <v>0.03</v>
      </c>
      <c r="D54" s="67">
        <f>$C$54*($D$38+$D$45)</f>
        <v>329.26308666</v>
      </c>
      <c r="M54" s="4"/>
    </row>
    <row r="55" spans="1:16" ht="30" customHeight="1">
      <c r="A55" s="55" t="s">
        <v>31</v>
      </c>
      <c r="B55" s="65" t="s">
        <v>85</v>
      </c>
      <c r="C55" s="72">
        <v>1.4999999999999999E-2</v>
      </c>
      <c r="D55" s="67">
        <f>$C$55*($D$38+$D$45)</f>
        <v>164.63154333</v>
      </c>
      <c r="M55" s="4"/>
    </row>
    <row r="56" spans="1:16" ht="30" customHeight="1">
      <c r="A56" s="55" t="s">
        <v>32</v>
      </c>
      <c r="B56" s="65" t="s">
        <v>86</v>
      </c>
      <c r="C56" s="72">
        <v>0.01</v>
      </c>
      <c r="D56" s="67">
        <f>$C$56*($D$38+$D$45)</f>
        <v>109.75436222</v>
      </c>
      <c r="M56" s="4"/>
    </row>
    <row r="57" spans="1:16" ht="30" customHeight="1">
      <c r="A57" s="53" t="s">
        <v>33</v>
      </c>
      <c r="B57" s="74" t="s">
        <v>34</v>
      </c>
      <c r="C57" s="72">
        <v>6.0000000000000001E-3</v>
      </c>
      <c r="D57" s="67">
        <f>$C$57*($D$38+$D$45)</f>
        <v>65.852617332000008</v>
      </c>
      <c r="M57" s="4"/>
    </row>
    <row r="58" spans="1:16" ht="30" customHeight="1">
      <c r="A58" s="55" t="s">
        <v>35</v>
      </c>
      <c r="B58" s="65" t="s">
        <v>36</v>
      </c>
      <c r="C58" s="72">
        <v>2E-3</v>
      </c>
      <c r="D58" s="67">
        <f>$C$58*($D$38+$D$45)</f>
        <v>21.950872444000002</v>
      </c>
      <c r="M58" s="4"/>
    </row>
    <row r="59" spans="1:16" ht="30" customHeight="1">
      <c r="A59" s="53" t="s">
        <v>37</v>
      </c>
      <c r="B59" s="74" t="s">
        <v>38</v>
      </c>
      <c r="C59" s="72">
        <v>0.08</v>
      </c>
      <c r="D59" s="67">
        <f>$C$59*($D$38+$D$45)</f>
        <v>878.03489776000004</v>
      </c>
      <c r="M59" s="4"/>
    </row>
    <row r="60" spans="1:16" ht="30" customHeight="1">
      <c r="A60" s="219" t="s">
        <v>22</v>
      </c>
      <c r="B60" s="220"/>
      <c r="C60" s="75">
        <f>SUM(C52:C59)</f>
        <v>0.36800000000000005</v>
      </c>
      <c r="D60" s="60">
        <f>SUM(D52:D59)</f>
        <v>4038.9605296960012</v>
      </c>
      <c r="E60" s="9"/>
      <c r="P60" s="4"/>
    </row>
    <row r="61" spans="1:16" s="12" customFormat="1" ht="30" customHeight="1">
      <c r="A61" s="70"/>
      <c r="B61" s="70"/>
      <c r="C61" s="70"/>
      <c r="D61" s="70"/>
      <c r="E61" s="9"/>
      <c r="F61" s="2"/>
    </row>
    <row r="62" spans="1:16" ht="30" customHeight="1">
      <c r="A62" s="76" t="s">
        <v>39</v>
      </c>
      <c r="B62" s="76"/>
      <c r="C62" s="70"/>
      <c r="D62" s="70"/>
      <c r="E62" s="9"/>
      <c r="P62" s="12"/>
    </row>
    <row r="63" spans="1:16" ht="30" customHeight="1">
      <c r="A63" s="63" t="s">
        <v>40</v>
      </c>
      <c r="B63" s="71" t="s">
        <v>41</v>
      </c>
      <c r="C63" s="52" t="s">
        <v>24</v>
      </c>
      <c r="D63" s="52" t="s">
        <v>15</v>
      </c>
      <c r="E63" s="9"/>
      <c r="P63" s="12"/>
    </row>
    <row r="64" spans="1:16" ht="30" customHeight="1">
      <c r="A64" s="55" t="s">
        <v>2</v>
      </c>
      <c r="B64" s="77" t="s">
        <v>42</v>
      </c>
      <c r="C64" s="78"/>
      <c r="D64" s="79">
        <f>$C$64*2*22</f>
        <v>0</v>
      </c>
      <c r="E64" s="9"/>
      <c r="P64" s="12"/>
    </row>
    <row r="65" spans="1:16" ht="30" customHeight="1">
      <c r="A65" s="55" t="s">
        <v>4</v>
      </c>
      <c r="B65" s="80" t="s">
        <v>73</v>
      </c>
      <c r="C65" s="202">
        <v>35.299999999999997</v>
      </c>
      <c r="D65" s="67">
        <f>($C$65*22)-(($C$65*22)*20%)</f>
        <v>621.28</v>
      </c>
    </row>
    <row r="66" spans="1:16" ht="30" customHeight="1">
      <c r="A66" s="55" t="s">
        <v>30</v>
      </c>
      <c r="B66" s="80" t="s">
        <v>68</v>
      </c>
      <c r="C66" s="79"/>
      <c r="D66" s="79"/>
    </row>
    <row r="67" spans="1:16" ht="30" customHeight="1">
      <c r="A67" s="55" t="s">
        <v>31</v>
      </c>
      <c r="B67" s="81" t="s">
        <v>88</v>
      </c>
      <c r="C67" s="82"/>
      <c r="D67" s="82">
        <f>5.37*2</f>
        <v>10.74</v>
      </c>
    </row>
    <row r="68" spans="1:16" ht="30" customHeight="1">
      <c r="A68" s="55" t="s">
        <v>32</v>
      </c>
      <c r="B68" s="81" t="s">
        <v>99</v>
      </c>
      <c r="C68" s="83">
        <v>0.2611</v>
      </c>
      <c r="D68" s="82">
        <f>284*C68</f>
        <v>74.1524</v>
      </c>
    </row>
    <row r="69" spans="1:16" ht="30" customHeight="1">
      <c r="A69" s="55" t="s">
        <v>33</v>
      </c>
      <c r="B69" s="81" t="s">
        <v>89</v>
      </c>
      <c r="C69" s="83"/>
      <c r="D69" s="82"/>
    </row>
    <row r="70" spans="1:16" ht="30" customHeight="1">
      <c r="A70" s="81"/>
      <c r="B70" s="219" t="s">
        <v>43</v>
      </c>
      <c r="C70" s="220"/>
      <c r="D70" s="84">
        <f>SUM(D64:D69)</f>
        <v>706.17239999999993</v>
      </c>
    </row>
    <row r="71" spans="1:16" ht="30" customHeight="1">
      <c r="A71" s="212"/>
      <c r="B71" s="212"/>
      <c r="C71" s="212"/>
      <c r="D71" s="85"/>
      <c r="E71" s="9"/>
      <c r="F71" s="10"/>
      <c r="H71" s="4"/>
    </row>
    <row r="72" spans="1:16" s="12" customFormat="1" ht="36.75" customHeight="1">
      <c r="A72" s="36" t="s">
        <v>44</v>
      </c>
      <c r="B72" s="50"/>
      <c r="C72" s="50"/>
      <c r="D72" s="50"/>
      <c r="E72" s="9"/>
      <c r="F72" s="10"/>
    </row>
    <row r="73" spans="1:16" ht="30" customHeight="1">
      <c r="A73" s="52">
        <v>2</v>
      </c>
      <c r="B73" s="71" t="s">
        <v>45</v>
      </c>
      <c r="C73" s="52" t="s">
        <v>15</v>
      </c>
      <c r="D73" s="50"/>
      <c r="P73" s="4"/>
    </row>
    <row r="74" spans="1:16" ht="30" customHeight="1">
      <c r="A74" s="64" t="s">
        <v>19</v>
      </c>
      <c r="B74" s="65" t="s">
        <v>94</v>
      </c>
      <c r="C74" s="67">
        <f>$D$45</f>
        <v>1861.8962220000003</v>
      </c>
      <c r="D74" s="50"/>
      <c r="P74" s="4"/>
    </row>
    <row r="75" spans="1:16" ht="30" customHeight="1">
      <c r="A75" s="86" t="s">
        <v>25</v>
      </c>
      <c r="B75" s="87" t="s">
        <v>74</v>
      </c>
      <c r="C75" s="67">
        <f>($D$38+$D$45)*36.8%</f>
        <v>4038.9605296959999</v>
      </c>
      <c r="D75" s="50"/>
      <c r="P75" s="4"/>
    </row>
    <row r="76" spans="1:16" ht="30" customHeight="1">
      <c r="A76" s="55" t="s">
        <v>40</v>
      </c>
      <c r="B76" s="80" t="s">
        <v>41</v>
      </c>
      <c r="C76" s="67">
        <f>$D$70</f>
        <v>706.17239999999993</v>
      </c>
      <c r="D76" s="50"/>
      <c r="P76" s="4"/>
    </row>
    <row r="77" spans="1:16" ht="30" customHeight="1">
      <c r="A77" s="65"/>
      <c r="B77" s="88" t="s">
        <v>43</v>
      </c>
      <c r="C77" s="60">
        <f>SUM(C74:C76)</f>
        <v>6607.0291516960006</v>
      </c>
      <c r="D77" s="50"/>
      <c r="P77" s="4"/>
    </row>
    <row r="78" spans="1:16" ht="30" customHeight="1">
      <c r="A78" s="89"/>
      <c r="B78" s="89"/>
      <c r="C78" s="89"/>
      <c r="D78" s="89"/>
      <c r="E78" s="13"/>
      <c r="P78" s="4"/>
    </row>
    <row r="79" spans="1:16" ht="30" customHeight="1">
      <c r="A79" s="76" t="s">
        <v>46</v>
      </c>
      <c r="B79" s="76"/>
      <c r="C79" s="90"/>
      <c r="D79" s="90"/>
      <c r="E79" s="9"/>
      <c r="P79" s="4"/>
    </row>
    <row r="80" spans="1:16" ht="30" customHeight="1">
      <c r="A80" s="52">
        <v>3</v>
      </c>
      <c r="B80" s="51" t="s">
        <v>47</v>
      </c>
      <c r="C80" s="52" t="s">
        <v>21</v>
      </c>
      <c r="D80" s="52" t="s">
        <v>15</v>
      </c>
    </row>
    <row r="81" spans="1:17" ht="30" customHeight="1">
      <c r="A81" s="64" t="s">
        <v>2</v>
      </c>
      <c r="B81" s="65" t="s">
        <v>100</v>
      </c>
      <c r="C81" s="91">
        <v>1.24E-2</v>
      </c>
      <c r="D81" s="67">
        <f>$D$38*$C$81</f>
        <v>113.007896</v>
      </c>
      <c r="E81" s="9"/>
      <c r="G81" s="5"/>
      <c r="H81" s="5"/>
      <c r="I81" s="5"/>
      <c r="J81" s="5"/>
      <c r="K81" s="5"/>
      <c r="L81" s="5"/>
      <c r="M81" s="5"/>
      <c r="N81" s="5"/>
    </row>
    <row r="82" spans="1:17" ht="30" customHeight="1">
      <c r="A82" s="64" t="s">
        <v>4</v>
      </c>
      <c r="B82" s="65" t="s">
        <v>101</v>
      </c>
      <c r="C82" s="91">
        <v>0.08</v>
      </c>
      <c r="D82" s="67">
        <f>$D$81*$C$82</f>
        <v>9.0406316800000006</v>
      </c>
      <c r="E82" s="9"/>
      <c r="F82" s="10"/>
      <c r="G82" s="5"/>
      <c r="H82" s="5"/>
      <c r="I82" s="5"/>
      <c r="J82" s="5"/>
      <c r="K82" s="5"/>
      <c r="L82" s="5"/>
      <c r="M82" s="5"/>
      <c r="N82" s="5"/>
    </row>
    <row r="83" spans="1:17" ht="30" customHeight="1">
      <c r="A83" s="86" t="s">
        <v>30</v>
      </c>
      <c r="B83" s="87" t="s">
        <v>102</v>
      </c>
      <c r="C83" s="91">
        <f>1.24%*(40%+10%)*8</f>
        <v>4.9599999999999998E-2</v>
      </c>
      <c r="D83" s="67">
        <f>$D$81*$C$83</f>
        <v>5.6051916416000003</v>
      </c>
    </row>
    <row r="84" spans="1:17" ht="30" customHeight="1">
      <c r="A84" s="64" t="s">
        <v>31</v>
      </c>
      <c r="B84" s="65" t="s">
        <v>103</v>
      </c>
      <c r="C84" s="91">
        <f>(((7/30)/12)*100%)</f>
        <v>1.9444444444444445E-2</v>
      </c>
      <c r="D84" s="67">
        <f>$D$38*$C$84</f>
        <v>177.20772222222223</v>
      </c>
      <c r="E84" s="9"/>
    </row>
    <row r="85" spans="1:17" ht="30" customHeight="1">
      <c r="A85" s="64" t="s">
        <v>32</v>
      </c>
      <c r="B85" s="87" t="s">
        <v>104</v>
      </c>
      <c r="C85" s="91">
        <v>0.36799999999999999</v>
      </c>
      <c r="D85" s="67">
        <f>$D$84*$C$85</f>
        <v>65.212441777777784</v>
      </c>
      <c r="E85" s="9"/>
    </row>
    <row r="86" spans="1:17" ht="30" customHeight="1">
      <c r="A86" s="86" t="s">
        <v>33</v>
      </c>
      <c r="B86" s="87" t="s">
        <v>105</v>
      </c>
      <c r="C86" s="91">
        <f>1.94%*(40%+10%)*8</f>
        <v>7.7600000000000002E-2</v>
      </c>
      <c r="D86" s="67">
        <f>$D$84*$C$86</f>
        <v>13.751319244444446</v>
      </c>
      <c r="E86" s="9"/>
    </row>
    <row r="87" spans="1:17" ht="30" customHeight="1">
      <c r="A87" s="211" t="s">
        <v>22</v>
      </c>
      <c r="B87" s="211"/>
      <c r="C87" s="211"/>
      <c r="D87" s="92">
        <f>SUM(D81:D86)</f>
        <v>383.82520256604448</v>
      </c>
      <c r="E87" s="9"/>
      <c r="F87" s="10"/>
      <c r="G87" s="14"/>
      <c r="H87" s="14"/>
      <c r="I87" s="14"/>
      <c r="J87" s="14"/>
      <c r="K87" s="14"/>
      <c r="L87" s="14"/>
      <c r="M87" s="14"/>
      <c r="N87" s="14"/>
      <c r="O87" s="14"/>
      <c r="Q87" s="4"/>
    </row>
    <row r="88" spans="1:17" s="16" customFormat="1" ht="30" customHeight="1">
      <c r="A88" s="93"/>
      <c r="B88" s="93"/>
      <c r="C88" s="93"/>
      <c r="D88" s="93"/>
      <c r="E88" s="9"/>
      <c r="F88" s="10"/>
      <c r="G88" s="15"/>
      <c r="H88" s="15"/>
      <c r="I88" s="15"/>
      <c r="J88" s="15"/>
      <c r="K88" s="15"/>
      <c r="L88" s="15"/>
      <c r="M88" s="15"/>
      <c r="N88" s="15"/>
      <c r="O88" s="15"/>
      <c r="Q88" s="17"/>
    </row>
    <row r="89" spans="1:17" ht="30" customHeight="1">
      <c r="A89" s="76" t="s">
        <v>106</v>
      </c>
      <c r="B89" s="89"/>
      <c r="C89" s="89"/>
      <c r="D89" s="89"/>
      <c r="E89" s="9"/>
      <c r="F89" s="10"/>
      <c r="G89" s="18"/>
      <c r="H89" s="18"/>
      <c r="I89" s="18"/>
      <c r="J89" s="18"/>
      <c r="K89" s="18"/>
      <c r="L89" s="18"/>
      <c r="M89" s="18"/>
      <c r="N89" s="18"/>
      <c r="P89" s="4"/>
    </row>
    <row r="90" spans="1:17" ht="30" customHeight="1">
      <c r="A90" s="76" t="s">
        <v>75</v>
      </c>
      <c r="B90" s="70"/>
      <c r="C90" s="89"/>
      <c r="D90" s="89"/>
      <c r="E90" s="9"/>
      <c r="F90" s="10"/>
      <c r="G90" s="5"/>
      <c r="H90" s="5"/>
      <c r="I90" s="5"/>
      <c r="J90" s="5"/>
      <c r="K90" s="5"/>
      <c r="L90" s="5"/>
      <c r="M90" s="5"/>
      <c r="N90" s="5"/>
      <c r="P90" s="4"/>
    </row>
    <row r="91" spans="1:17" ht="30" customHeight="1">
      <c r="A91" s="52" t="s">
        <v>76</v>
      </c>
      <c r="B91" s="71" t="s">
        <v>69</v>
      </c>
      <c r="C91" s="52" t="s">
        <v>67</v>
      </c>
      <c r="D91" s="52" t="s">
        <v>15</v>
      </c>
      <c r="E91" s="9"/>
      <c r="F91" s="10"/>
      <c r="G91" s="25"/>
      <c r="H91" s="19"/>
    </row>
    <row r="92" spans="1:17" ht="30" customHeight="1">
      <c r="A92" s="55" t="s">
        <v>2</v>
      </c>
      <c r="B92" s="69" t="s">
        <v>95</v>
      </c>
      <c r="C92" s="94">
        <v>1E-3</v>
      </c>
      <c r="D92" s="95">
        <f>($D$45+$D$38)*((4/12)/12)*C92</f>
        <v>0.30487322838888892</v>
      </c>
      <c r="E92" s="9"/>
      <c r="F92" s="10"/>
      <c r="G92" s="26"/>
      <c r="H92" s="19"/>
    </row>
    <row r="93" spans="1:17" ht="46.5" customHeight="1">
      <c r="A93" s="55" t="s">
        <v>4</v>
      </c>
      <c r="B93" s="96" t="s">
        <v>90</v>
      </c>
      <c r="C93" s="72">
        <f>$C$60</f>
        <v>0.36800000000000005</v>
      </c>
      <c r="D93" s="95">
        <f>$D$92*$C$93</f>
        <v>0.11219334804711113</v>
      </c>
      <c r="E93" s="9"/>
      <c r="F93" s="10"/>
      <c r="G93" s="25"/>
      <c r="H93" s="19"/>
    </row>
    <row r="94" spans="1:17" ht="46.5" customHeight="1">
      <c r="A94" s="208" t="s">
        <v>62</v>
      </c>
      <c r="B94" s="210"/>
      <c r="C94" s="209"/>
      <c r="D94" s="97">
        <f>SUM(D92:D93)</f>
        <v>0.41706657643600004</v>
      </c>
      <c r="E94" s="9"/>
      <c r="F94" s="10"/>
      <c r="G94" s="26"/>
      <c r="H94" s="19"/>
    </row>
    <row r="95" spans="1:17" s="20" customFormat="1" ht="30" customHeight="1">
      <c r="A95" s="89"/>
      <c r="B95" s="89"/>
      <c r="C95" s="89"/>
      <c r="D95" s="89"/>
      <c r="E95" s="9"/>
      <c r="F95" s="10"/>
    </row>
    <row r="96" spans="1:17" ht="30" customHeight="1">
      <c r="A96" s="76" t="s">
        <v>70</v>
      </c>
      <c r="B96" s="76"/>
      <c r="C96" s="76"/>
      <c r="D96" s="76"/>
      <c r="E96" s="9"/>
      <c r="F96" s="10"/>
      <c r="G96" s="20"/>
      <c r="H96" s="20"/>
    </row>
    <row r="97" spans="1:14" ht="30" customHeight="1">
      <c r="A97" s="98"/>
      <c r="B97" s="98"/>
      <c r="C97" s="99" t="s">
        <v>48</v>
      </c>
      <c r="D97" s="60">
        <f>$D$38+$C$77+$D$87+$D$94</f>
        <v>16104.811420838481</v>
      </c>
      <c r="E97" s="9"/>
      <c r="F97" s="10"/>
      <c r="G97" s="21"/>
      <c r="H97" s="22"/>
    </row>
    <row r="98" spans="1:14" ht="30" customHeight="1">
      <c r="A98" s="52">
        <v>5</v>
      </c>
      <c r="B98" s="100" t="s">
        <v>49</v>
      </c>
      <c r="C98" s="63" t="s">
        <v>50</v>
      </c>
      <c r="D98" s="101" t="s">
        <v>15</v>
      </c>
      <c r="E98" s="9"/>
      <c r="F98" s="10"/>
      <c r="G98" s="23"/>
      <c r="H98" s="19"/>
    </row>
    <row r="99" spans="1:14" ht="30" customHeight="1">
      <c r="A99" s="102" t="s">
        <v>2</v>
      </c>
      <c r="B99" s="103" t="s">
        <v>51</v>
      </c>
      <c r="C99" s="104">
        <v>4.4900000000000002E-2</v>
      </c>
      <c r="D99" s="92">
        <f>$D$97*$C$99</f>
        <v>723.10603279564782</v>
      </c>
      <c r="E99" s="9"/>
      <c r="F99" s="10"/>
      <c r="G99" s="24"/>
      <c r="H99" s="19"/>
    </row>
    <row r="100" spans="1:14" ht="30" customHeight="1">
      <c r="A100" s="63" t="s">
        <v>4</v>
      </c>
      <c r="B100" s="103" t="s">
        <v>52</v>
      </c>
      <c r="C100" s="105">
        <v>3.0700000000000002E-2</v>
      </c>
      <c r="D100" s="92">
        <f>$C$100*($D$97+$D$99)</f>
        <v>516.6170658265678</v>
      </c>
      <c r="E100" s="9"/>
      <c r="F100" s="10"/>
      <c r="G100" s="24"/>
      <c r="H100" s="22"/>
    </row>
    <row r="101" spans="1:14" ht="30" customHeight="1">
      <c r="A101" s="51"/>
      <c r="B101" s="106"/>
      <c r="C101" s="107" t="s">
        <v>53</v>
      </c>
      <c r="D101" s="92">
        <f>($D$97+$D$99+$D$100)/(1-$C$102)</f>
        <v>20226.862413365248</v>
      </c>
    </row>
    <row r="102" spans="1:14" ht="30" customHeight="1">
      <c r="A102" s="108" t="s">
        <v>30</v>
      </c>
      <c r="B102" s="109" t="s">
        <v>54</v>
      </c>
      <c r="C102" s="110">
        <f>SUM(C103:C104)</f>
        <v>0.14250000000000002</v>
      </c>
      <c r="D102" s="92">
        <f>$C$102*$D$101</f>
        <v>2882.3278939045481</v>
      </c>
    </row>
    <row r="103" spans="1:14" ht="30" customHeight="1">
      <c r="A103" s="55"/>
      <c r="B103" s="69" t="s">
        <v>96</v>
      </c>
      <c r="C103" s="66">
        <v>9.2499999999999999E-2</v>
      </c>
      <c r="D103" s="111">
        <f>$C$103*$D$101</f>
        <v>1870.9847732362855</v>
      </c>
    </row>
    <row r="104" spans="1:14" ht="30" customHeight="1">
      <c r="A104" s="112"/>
      <c r="B104" s="69" t="s">
        <v>55</v>
      </c>
      <c r="C104" s="94">
        <v>0.05</v>
      </c>
      <c r="D104" s="111">
        <f>$C$104*$D$101</f>
        <v>1011.3431206682625</v>
      </c>
      <c r="E104" s="9"/>
      <c r="F104" s="10"/>
      <c r="G104" s="5"/>
      <c r="H104" s="5"/>
      <c r="I104" s="5"/>
      <c r="J104" s="5"/>
      <c r="K104" s="5"/>
      <c r="L104" s="5"/>
      <c r="M104" s="5"/>
      <c r="N104" s="5"/>
    </row>
    <row r="105" spans="1:14" ht="30" customHeight="1">
      <c r="A105" s="228" t="s">
        <v>43</v>
      </c>
      <c r="B105" s="228"/>
      <c r="C105" s="228"/>
      <c r="D105" s="113">
        <f>$D$99+$D$100+$D$102</f>
        <v>4122.0509925267634</v>
      </c>
    </row>
    <row r="106" spans="1:14" ht="30" customHeight="1">
      <c r="A106" s="70"/>
      <c r="B106" s="70"/>
      <c r="C106" s="70"/>
      <c r="D106" s="70"/>
      <c r="E106" s="9"/>
      <c r="F106" s="10"/>
    </row>
    <row r="107" spans="1:14" ht="30" customHeight="1">
      <c r="A107" s="76" t="s">
        <v>56</v>
      </c>
      <c r="B107" s="76"/>
      <c r="C107" s="76"/>
      <c r="D107" s="76"/>
      <c r="E107" s="9"/>
      <c r="F107" s="10"/>
    </row>
    <row r="108" spans="1:14" ht="30" customHeight="1">
      <c r="A108" s="52"/>
      <c r="B108" s="114" t="s">
        <v>57</v>
      </c>
      <c r="C108" s="114" t="s">
        <v>15</v>
      </c>
      <c r="D108" s="50"/>
      <c r="E108" s="9"/>
      <c r="F108" s="10"/>
    </row>
    <row r="109" spans="1:14" ht="30" customHeight="1">
      <c r="A109" s="55" t="s">
        <v>2</v>
      </c>
      <c r="B109" s="69" t="s">
        <v>58</v>
      </c>
      <c r="C109" s="111">
        <f>$D$38</f>
        <v>9113.5400000000009</v>
      </c>
      <c r="D109" s="50"/>
      <c r="E109" s="9"/>
      <c r="F109" s="10"/>
    </row>
    <row r="110" spans="1:14" ht="30" customHeight="1">
      <c r="A110" s="55" t="s">
        <v>4</v>
      </c>
      <c r="B110" s="69" t="s">
        <v>59</v>
      </c>
      <c r="C110" s="111">
        <f>$C$77</f>
        <v>6607.0291516960006</v>
      </c>
      <c r="D110" s="50"/>
      <c r="E110" s="9"/>
      <c r="F110" s="10"/>
    </row>
    <row r="111" spans="1:14" ht="30" customHeight="1">
      <c r="A111" s="55" t="s">
        <v>30</v>
      </c>
      <c r="B111" s="69" t="s">
        <v>60</v>
      </c>
      <c r="C111" s="111">
        <f>$D$87</f>
        <v>383.82520256604448</v>
      </c>
      <c r="D111" s="50"/>
      <c r="E111" s="9"/>
      <c r="F111" s="10"/>
    </row>
    <row r="112" spans="1:14" ht="30" customHeight="1">
      <c r="A112" s="55" t="s">
        <v>31</v>
      </c>
      <c r="B112" s="69" t="s">
        <v>78</v>
      </c>
      <c r="C112" s="111">
        <f>$D$94</f>
        <v>0.41706657643600004</v>
      </c>
      <c r="D112" s="50"/>
    </row>
    <row r="113" spans="1:4" ht="30" customHeight="1">
      <c r="A113" s="65"/>
      <c r="B113" s="115" t="s">
        <v>79</v>
      </c>
      <c r="C113" s="92">
        <f>SUM($C$109,$C$110,$C$111,$C$112)</f>
        <v>16104.811420838481</v>
      </c>
      <c r="D113" s="50"/>
    </row>
    <row r="114" spans="1:4" ht="30" customHeight="1">
      <c r="A114" s="116" t="s">
        <v>32</v>
      </c>
      <c r="B114" s="117" t="s">
        <v>77</v>
      </c>
      <c r="C114" s="111">
        <f>$D$105</f>
        <v>4122.0509925267634</v>
      </c>
      <c r="D114" s="50"/>
    </row>
    <row r="115" spans="1:4" ht="30" customHeight="1">
      <c r="A115" s="65"/>
      <c r="B115" s="115" t="s">
        <v>61</v>
      </c>
      <c r="C115" s="92">
        <f>$C$113+$C$114</f>
        <v>20226.862413365245</v>
      </c>
      <c r="D115" s="50"/>
    </row>
    <row r="116" spans="1:4" ht="30" customHeight="1">
      <c r="A116" s="50"/>
      <c r="B116" s="50"/>
      <c r="C116" s="50"/>
      <c r="D116" s="50"/>
    </row>
    <row r="117" spans="1:4" ht="16">
      <c r="A117" s="217" t="s">
        <v>97</v>
      </c>
      <c r="B117" s="217"/>
      <c r="C117" s="118">
        <f>C115</f>
        <v>20226.862413365245</v>
      </c>
      <c r="D117" s="50"/>
    </row>
    <row r="118" spans="1:4" ht="16">
      <c r="A118" s="217" t="s">
        <v>148</v>
      </c>
      <c r="B118" s="217"/>
      <c r="C118" s="118">
        <f>C117*11</f>
        <v>222495.4865470177</v>
      </c>
      <c r="D118" s="50"/>
    </row>
    <row r="119" spans="1:4" ht="16">
      <c r="A119" s="50"/>
      <c r="B119" s="50"/>
      <c r="C119" s="50"/>
      <c r="D119" s="50"/>
    </row>
    <row r="120" spans="1:4" ht="16">
      <c r="A120" s="50"/>
      <c r="B120" s="33"/>
      <c r="C120" s="190"/>
      <c r="D120" s="50"/>
    </row>
  </sheetData>
  <mergeCells count="26">
    <mergeCell ref="A117:B117"/>
    <mergeCell ref="A118:B118"/>
    <mergeCell ref="A105:C105"/>
    <mergeCell ref="A38:C38"/>
    <mergeCell ref="A40:D40"/>
    <mergeCell ref="A41:D41"/>
    <mergeCell ref="A45:B45"/>
    <mergeCell ref="A47:B47"/>
    <mergeCell ref="A49:D49"/>
    <mergeCell ref="A60:B60"/>
    <mergeCell ref="B70:C70"/>
    <mergeCell ref="A71:C71"/>
    <mergeCell ref="A87:C87"/>
    <mergeCell ref="A94:C94"/>
    <mergeCell ref="A28:D28"/>
    <mergeCell ref="A5:D5"/>
    <mergeCell ref="A6:D6"/>
    <mergeCell ref="A8:D8"/>
    <mergeCell ref="A9:D9"/>
    <mergeCell ref="A10:D10"/>
    <mergeCell ref="A11:D11"/>
    <mergeCell ref="A22:D22"/>
    <mergeCell ref="C23:D23"/>
    <mergeCell ref="C24:D24"/>
    <mergeCell ref="C25:D25"/>
    <mergeCell ref="C26:D26"/>
  </mergeCells>
  <pageMargins left="1.3779527559055118" right="0.78740157480314965" top="0.74803149606299213" bottom="0.78740157480314965" header="0.51181102362204722" footer="0.51181102362204722"/>
  <pageSetup paperSize="9" scale="52" firstPageNumber="0" fitToHeight="0" orientation="portrait" verticalDpi="598" r:id="rId1"/>
  <headerFooter differentOddEven="1">
    <oddHeader>&amp;R&amp;G</oddHeader>
  </headerFooter>
  <rowBreaks count="2" manualBreakCount="2">
    <brk id="48" max="16383" man="1"/>
    <brk id="87" max="3" man="1"/>
  </rowBreaks>
  <colBreaks count="1" manualBreakCount="1">
    <brk id="4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15</vt:i4>
      </vt:variant>
      <vt:variant>
        <vt:lpstr>Intervalos Nomeados</vt:lpstr>
      </vt:variant>
      <vt:variant>
        <vt:i4>29</vt:i4>
      </vt:variant>
    </vt:vector>
  </HeadingPairs>
  <TitlesOfParts>
    <vt:vector size="44" baseType="lpstr">
      <vt:lpstr>AMZ1</vt:lpstr>
      <vt:lpstr>AMZ2</vt:lpstr>
      <vt:lpstr>AMZ3</vt:lpstr>
      <vt:lpstr>AMZ4</vt:lpstr>
      <vt:lpstr>AMZ5</vt:lpstr>
      <vt:lpstr>AMZ6</vt:lpstr>
      <vt:lpstr>AMZ7</vt:lpstr>
      <vt:lpstr>AMZ8</vt:lpstr>
      <vt:lpstr>AMZ</vt:lpstr>
      <vt:lpstr>AMZ11</vt:lpstr>
      <vt:lpstr>AMZ12</vt:lpstr>
      <vt:lpstr>AMZ13</vt:lpstr>
      <vt:lpstr>AMZ14</vt:lpstr>
      <vt:lpstr>AMZ15</vt:lpstr>
      <vt:lpstr>Resumo</vt:lpstr>
      <vt:lpstr>AMZ!Area_de_impressao</vt:lpstr>
      <vt:lpstr>'AMZ1'!Area_de_impressao</vt:lpstr>
      <vt:lpstr>'AMZ11'!Area_de_impressao</vt:lpstr>
      <vt:lpstr>'AMZ12'!Area_de_impressao</vt:lpstr>
      <vt:lpstr>'AMZ13'!Area_de_impressao</vt:lpstr>
      <vt:lpstr>'AMZ14'!Area_de_impressao</vt:lpstr>
      <vt:lpstr>'AMZ15'!Area_de_impressao</vt:lpstr>
      <vt:lpstr>'AMZ2'!Area_de_impressao</vt:lpstr>
      <vt:lpstr>'AMZ3'!Area_de_impressao</vt:lpstr>
      <vt:lpstr>'AMZ4'!Area_de_impressao</vt:lpstr>
      <vt:lpstr>'AMZ5'!Area_de_impressao</vt:lpstr>
      <vt:lpstr>'AMZ6'!Area_de_impressao</vt:lpstr>
      <vt:lpstr>'AMZ7'!Area_de_impressao</vt:lpstr>
      <vt:lpstr>'AMZ8'!Area_de_impressao</vt:lpstr>
      <vt:lpstr>Resumo!Area_de_impressao</vt:lpstr>
      <vt:lpstr>AMZ!Titulos_de_impressao</vt:lpstr>
      <vt:lpstr>'AMZ1'!Titulos_de_impressao</vt:lpstr>
      <vt:lpstr>'AMZ11'!Titulos_de_impressao</vt:lpstr>
      <vt:lpstr>'AMZ12'!Titulos_de_impressao</vt:lpstr>
      <vt:lpstr>'AMZ13'!Titulos_de_impressao</vt:lpstr>
      <vt:lpstr>'AMZ14'!Titulos_de_impressao</vt:lpstr>
      <vt:lpstr>'AMZ15'!Titulos_de_impressao</vt:lpstr>
      <vt:lpstr>'AMZ2'!Titulos_de_impressao</vt:lpstr>
      <vt:lpstr>'AMZ3'!Titulos_de_impressao</vt:lpstr>
      <vt:lpstr>'AMZ4'!Titulos_de_impressao</vt:lpstr>
      <vt:lpstr>'AMZ5'!Titulos_de_impressao</vt:lpstr>
      <vt:lpstr>'AMZ6'!Titulos_de_impressao</vt:lpstr>
      <vt:lpstr>'AMZ7'!Titulos_de_impressao</vt:lpstr>
      <vt:lpstr>'AMZ8'!Titulos_de_impressao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 Wagner</dc:creator>
  <cp:lastModifiedBy>Mileide Figueiredo</cp:lastModifiedBy>
  <cp:revision>1</cp:revision>
  <cp:lastPrinted>2021-10-18T14:34:49Z</cp:lastPrinted>
  <dcterms:created xsi:type="dcterms:W3CDTF">2018-03-22T10:48:53Z</dcterms:created>
  <dcterms:modified xsi:type="dcterms:W3CDTF">2024-08-26T17:34:48Z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Hewlett-Packard Company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